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ФЕС\ркф\"/>
    </mc:Choice>
  </mc:AlternateContent>
  <bookViews>
    <workbookView xWindow="0" yWindow="0" windowWidth="15765" windowHeight="7755" tabRatio="500"/>
  </bookViews>
  <sheets>
    <sheet name="Заявка" sheetId="1" r:id="rId1"/>
    <sheet name="Чиплист" sheetId="2" r:id="rId2"/>
    <sheet name="Диплом" sheetId="3" r:id="rId3"/>
    <sheet name="Временный сертификат" sheetId="4" r:id="rId4"/>
  </sheets>
  <definedNames>
    <definedName name="_xlnm.Print_Area" localSheetId="2">Диплом!$A$1:$I$27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I50" i="4" l="1"/>
  <c r="BD50" i="4" s="1"/>
  <c r="BY50" i="4" s="1"/>
  <c r="CT50" i="4" s="1"/>
  <c r="DO50" i="4" s="1"/>
  <c r="EJ50" i="4" s="1"/>
  <c r="FE50" i="4" s="1"/>
  <c r="FZ50" i="4" s="1"/>
  <c r="GU50" i="4" s="1"/>
  <c r="HP50" i="4" s="1"/>
  <c r="IK50" i="4" s="1"/>
  <c r="N50" i="4"/>
  <c r="AK50" i="4" s="1"/>
  <c r="BF50" i="4" s="1"/>
  <c r="CA50" i="4" s="1"/>
  <c r="CV50" i="4" s="1"/>
  <c r="DQ50" i="4" s="1"/>
  <c r="EL50" i="4" s="1"/>
  <c r="FG50" i="4" s="1"/>
  <c r="GB50" i="4" s="1"/>
  <c r="GW50" i="4" s="1"/>
  <c r="HR50" i="4" s="1"/>
  <c r="IM50" i="4" s="1"/>
  <c r="S46" i="4"/>
  <c r="AN46" i="4" s="1"/>
  <c r="BI46" i="4" s="1"/>
  <c r="CD46" i="4" s="1"/>
  <c r="CY46" i="4" s="1"/>
  <c r="DT46" i="4" s="1"/>
  <c r="EO46" i="4" s="1"/>
  <c r="FJ46" i="4" s="1"/>
  <c r="GE46" i="4" s="1"/>
  <c r="GZ46" i="4" s="1"/>
  <c r="HU46" i="4" s="1"/>
  <c r="IP46" i="4" s="1"/>
  <c r="R46" i="4"/>
  <c r="AM46" i="4" s="1"/>
  <c r="BH46" i="4" s="1"/>
  <c r="CC46" i="4" s="1"/>
  <c r="CX46" i="4" s="1"/>
  <c r="DS46" i="4" s="1"/>
  <c r="EN46" i="4" s="1"/>
  <c r="FI46" i="4" s="1"/>
  <c r="GD46" i="4" s="1"/>
  <c r="GY46" i="4" s="1"/>
  <c r="HT46" i="4" s="1"/>
  <c r="IO46" i="4" s="1"/>
  <c r="O46" i="4"/>
  <c r="AJ46" i="4" s="1"/>
  <c r="BE46" i="4" s="1"/>
  <c r="BZ46" i="4" s="1"/>
  <c r="CU46" i="4" s="1"/>
  <c r="DP46" i="4" s="1"/>
  <c r="EK46" i="4" s="1"/>
  <c r="FF46" i="4" s="1"/>
  <c r="GA46" i="4" s="1"/>
  <c r="GV46" i="4" s="1"/>
  <c r="HQ46" i="4" s="1"/>
  <c r="IL46" i="4" s="1"/>
  <c r="A42" i="4"/>
  <c r="V42" i="4" s="1"/>
  <c r="AQ42" i="4" s="1"/>
  <c r="BL42" i="4" s="1"/>
  <c r="CG42" i="4" s="1"/>
  <c r="DB42" i="4" s="1"/>
  <c r="DW42" i="4" s="1"/>
  <c r="ER42" i="4" s="1"/>
  <c r="FM42" i="4" s="1"/>
  <c r="GH42" i="4" s="1"/>
  <c r="HC42" i="4" s="1"/>
  <c r="HX42" i="4" s="1"/>
  <c r="D38" i="4"/>
  <c r="Y38" i="4" s="1"/>
  <c r="AT38" i="4" s="1"/>
  <c r="BO38" i="4" s="1"/>
  <c r="CJ38" i="4" s="1"/>
  <c r="DE38" i="4" s="1"/>
  <c r="DZ38" i="4" s="1"/>
  <c r="EU38" i="4" s="1"/>
  <c r="FP38" i="4" s="1"/>
  <c r="GK38" i="4" s="1"/>
  <c r="HF38" i="4" s="1"/>
  <c r="IA38" i="4" s="1"/>
  <c r="C35" i="4"/>
  <c r="X35" i="4" s="1"/>
  <c r="AS35" i="4" s="1"/>
  <c r="BN35" i="4" s="1"/>
  <c r="CI35" i="4" s="1"/>
  <c r="DD35" i="4" s="1"/>
  <c r="DY35" i="4" s="1"/>
  <c r="ET35" i="4" s="1"/>
  <c r="FO35" i="4" s="1"/>
  <c r="GJ35" i="4" s="1"/>
  <c r="HE35" i="4" s="1"/>
  <c r="HZ35" i="4" s="1"/>
  <c r="E33" i="4"/>
  <c r="Z33" i="4" s="1"/>
  <c r="AU33" i="4" s="1"/>
  <c r="BP33" i="4" s="1"/>
  <c r="CK33" i="4" s="1"/>
  <c r="DF33" i="4" s="1"/>
  <c r="EA33" i="4" s="1"/>
  <c r="EV33" i="4" s="1"/>
  <c r="FQ33" i="4" s="1"/>
  <c r="GL33" i="4" s="1"/>
  <c r="HG33" i="4" s="1"/>
  <c r="IB33" i="4" s="1"/>
  <c r="Q31" i="4"/>
  <c r="AL31" i="4" s="1"/>
  <c r="BG31" i="4" s="1"/>
  <c r="CB31" i="4" s="1"/>
  <c r="CW31" i="4" s="1"/>
  <c r="DR31" i="4" s="1"/>
  <c r="EM31" i="4" s="1"/>
  <c r="FH31" i="4" s="1"/>
  <c r="GC31" i="4" s="1"/>
  <c r="GX31" i="4" s="1"/>
  <c r="HS31" i="4" s="1"/>
  <c r="IN31" i="4" s="1"/>
  <c r="H31" i="4"/>
  <c r="AC31" i="4" s="1"/>
  <c r="AX31" i="4" s="1"/>
  <c r="BS31" i="4" s="1"/>
  <c r="CN31" i="4" s="1"/>
  <c r="DI31" i="4" s="1"/>
  <c r="ED31" i="4" s="1"/>
  <c r="EY31" i="4" s="1"/>
  <c r="FT31" i="4" s="1"/>
  <c r="GO31" i="4" s="1"/>
  <c r="HJ31" i="4" s="1"/>
  <c r="IE31" i="4" s="1"/>
  <c r="G29" i="4"/>
  <c r="AB29" i="4" s="1"/>
  <c r="AW29" i="4" s="1"/>
  <c r="BR29" i="4" s="1"/>
  <c r="CM29" i="4" s="1"/>
  <c r="DH29" i="4" s="1"/>
  <c r="EC29" i="4" s="1"/>
  <c r="EX29" i="4" s="1"/>
  <c r="FS29" i="4" s="1"/>
  <c r="GN29" i="4" s="1"/>
  <c r="HI29" i="4" s="1"/>
  <c r="ID29" i="4" s="1"/>
  <c r="IB25" i="4"/>
  <c r="IL55" i="4" s="1"/>
  <c r="HG25" i="4"/>
  <c r="HQ55" i="4" s="1"/>
  <c r="GL25" i="4"/>
  <c r="GV55" i="4" s="1"/>
  <c r="FQ25" i="4"/>
  <c r="GA55" i="4" s="1"/>
  <c r="EV25" i="4"/>
  <c r="FF55" i="4" s="1"/>
  <c r="EA25" i="4"/>
  <c r="EK55" i="4" s="1"/>
  <c r="DF25" i="4"/>
  <c r="DP55" i="4" s="1"/>
  <c r="CK25" i="4"/>
  <c r="CU55" i="4" s="1"/>
  <c r="BP25" i="4"/>
  <c r="BZ55" i="4" s="1"/>
  <c r="AU25" i="4"/>
  <c r="BE55" i="4" s="1"/>
  <c r="Z25" i="4"/>
  <c r="AJ55" i="4" s="1"/>
  <c r="E25" i="4"/>
  <c r="O55" i="4" s="1"/>
  <c r="IA23" i="4"/>
  <c r="IB55" i="4" s="1"/>
  <c r="HF23" i="4"/>
  <c r="HG55" i="4" s="1"/>
  <c r="GK23" i="4"/>
  <c r="GL55" i="4" s="1"/>
  <c r="FP23" i="4"/>
  <c r="FQ55" i="4" s="1"/>
  <c r="EU23" i="4"/>
  <c r="EV55" i="4" s="1"/>
  <c r="DZ23" i="4"/>
  <c r="EA55" i="4" s="1"/>
  <c r="DE23" i="4"/>
  <c r="DF55" i="4" s="1"/>
  <c r="CJ23" i="4"/>
  <c r="CK55" i="4" s="1"/>
  <c r="BO23" i="4"/>
  <c r="BP55" i="4" s="1"/>
  <c r="AT23" i="4"/>
  <c r="AU55" i="4" s="1"/>
  <c r="Y23" i="4"/>
  <c r="Z55" i="4" s="1"/>
  <c r="D23" i="4"/>
  <c r="E55" i="4" s="1"/>
  <c r="IM22" i="4"/>
  <c r="HR22" i="4"/>
  <c r="GW22" i="4"/>
  <c r="GB22" i="4"/>
  <c r="FG22" i="4"/>
  <c r="EL22" i="4"/>
  <c r="DQ22" i="4"/>
  <c r="CV22" i="4"/>
  <c r="CA22" i="4"/>
  <c r="BF22" i="4"/>
  <c r="AK22" i="4"/>
  <c r="P22" i="4"/>
  <c r="IM21" i="4"/>
  <c r="HY21" i="4"/>
  <c r="HR21" i="4"/>
  <c r="HD21" i="4"/>
  <c r="GW21" i="4"/>
  <c r="GI21" i="4"/>
  <c r="GB21" i="4"/>
  <c r="FN21" i="4"/>
  <c r="FG21" i="4"/>
  <c r="ES21" i="4"/>
  <c r="EL21" i="4"/>
  <c r="DX21" i="4"/>
  <c r="DQ21" i="4"/>
  <c r="DJ21" i="4"/>
  <c r="DC21" i="4"/>
  <c r="CV21" i="4"/>
  <c r="CH21" i="4"/>
  <c r="CA21" i="4"/>
  <c r="BT21" i="4"/>
  <c r="BM21" i="4"/>
  <c r="BF21" i="4"/>
  <c r="AY21" i="4"/>
  <c r="AR21" i="4"/>
  <c r="AK21" i="4"/>
  <c r="AD21" i="4"/>
  <c r="W21" i="4"/>
  <c r="P21" i="4"/>
  <c r="I21" i="4"/>
  <c r="B21" i="4"/>
  <c r="HZ19" i="4"/>
  <c r="IA53" i="4" s="1"/>
  <c r="HE19" i="4"/>
  <c r="HF53" i="4" s="1"/>
  <c r="GJ19" i="4"/>
  <c r="GK53" i="4" s="1"/>
  <c r="FO19" i="4"/>
  <c r="FP53" i="4" s="1"/>
  <c r="ET19" i="4"/>
  <c r="EU53" i="4" s="1"/>
  <c r="DY19" i="4"/>
  <c r="DZ53" i="4" s="1"/>
  <c r="DD19" i="4"/>
  <c r="DE53" i="4" s="1"/>
  <c r="CI19" i="4"/>
  <c r="CJ53" i="4" s="1"/>
  <c r="BN19" i="4"/>
  <c r="BO53" i="4" s="1"/>
  <c r="AS19" i="4"/>
  <c r="AT53" i="4" s="1"/>
  <c r="X19" i="4"/>
  <c r="Y53" i="4" s="1"/>
  <c r="C19" i="4"/>
  <c r="D53" i="4" s="1"/>
  <c r="IE17" i="4"/>
  <c r="IA54" i="4" s="1"/>
  <c r="HJ17" i="4"/>
  <c r="HF54" i="4" s="1"/>
  <c r="GO17" i="4"/>
  <c r="GK54" i="4" s="1"/>
  <c r="FT17" i="4"/>
  <c r="FP54" i="4" s="1"/>
  <c r="EY17" i="4"/>
  <c r="EU54" i="4" s="1"/>
  <c r="ED17" i="4"/>
  <c r="DZ54" i="4" s="1"/>
  <c r="DI17" i="4"/>
  <c r="DE54" i="4" s="1"/>
  <c r="CN17" i="4"/>
  <c r="CJ54" i="4" s="1"/>
  <c r="BS17" i="4"/>
  <c r="BO54" i="4" s="1"/>
  <c r="AX17" i="4"/>
  <c r="AT54" i="4" s="1"/>
  <c r="AC17" i="4"/>
  <c r="Y54" i="4" s="1"/>
  <c r="H17" i="4"/>
  <c r="D54" i="4" s="1"/>
  <c r="C16" i="4"/>
  <c r="X16" i="4" s="1"/>
  <c r="AS16" i="4" s="1"/>
  <c r="BN16" i="4" s="1"/>
  <c r="CI16" i="4" s="1"/>
  <c r="DD16" i="4" s="1"/>
  <c r="DY16" i="4" s="1"/>
  <c r="ET16" i="4" s="1"/>
  <c r="FO16" i="4" s="1"/>
  <c r="GJ16" i="4" s="1"/>
  <c r="HE16" i="4" s="1"/>
  <c r="HZ16" i="4" s="1"/>
  <c r="A13" i="4"/>
  <c r="V13" i="4" s="1"/>
  <c r="AQ13" i="4" s="1"/>
  <c r="BL13" i="4" s="1"/>
  <c r="CG13" i="4" s="1"/>
  <c r="DB13" i="4" s="1"/>
  <c r="DW13" i="4" s="1"/>
  <c r="ER13" i="4" s="1"/>
  <c r="FM13" i="4" s="1"/>
  <c r="GH13" i="4" s="1"/>
  <c r="HC13" i="4" s="1"/>
  <c r="HX13" i="4" s="1"/>
  <c r="F26" i="3"/>
  <c r="F23" i="3"/>
  <c r="D21" i="3"/>
  <c r="A21" i="3"/>
  <c r="C19" i="3"/>
  <c r="E18" i="3"/>
  <c r="E17" i="3"/>
  <c r="A1" i="3"/>
  <c r="A76" i="2"/>
  <c r="A69" i="2"/>
  <c r="G57" i="2"/>
  <c r="G41" i="2"/>
  <c r="N40" i="2"/>
  <c r="L40" i="2"/>
  <c r="K40" i="2"/>
  <c r="I40" i="2"/>
  <c r="G40" i="2"/>
  <c r="E40" i="2"/>
  <c r="C40" i="2"/>
  <c r="G39" i="2"/>
  <c r="N38" i="2"/>
  <c r="L38" i="2"/>
  <c r="K38" i="2"/>
  <c r="I38" i="2"/>
  <c r="G38" i="2"/>
  <c r="E38" i="2"/>
  <c r="C38" i="2"/>
  <c r="G37" i="2"/>
  <c r="N36" i="2"/>
  <c r="L36" i="2"/>
  <c r="K36" i="2"/>
  <c r="I36" i="2"/>
  <c r="G36" i="2"/>
  <c r="E36" i="2"/>
  <c r="C36" i="2"/>
  <c r="G35" i="2"/>
  <c r="N34" i="2"/>
  <c r="L34" i="2"/>
  <c r="K34" i="2"/>
  <c r="I34" i="2"/>
  <c r="G34" i="2"/>
  <c r="E34" i="2"/>
  <c r="C34" i="2"/>
  <c r="G33" i="2"/>
  <c r="N32" i="2"/>
  <c r="L32" i="2"/>
  <c r="K32" i="2"/>
  <c r="I32" i="2"/>
  <c r="G32" i="2"/>
  <c r="E32" i="2"/>
  <c r="C32" i="2"/>
  <c r="G31" i="2"/>
  <c r="N30" i="2"/>
  <c r="L30" i="2"/>
  <c r="K30" i="2"/>
  <c r="I30" i="2"/>
  <c r="G30" i="2"/>
  <c r="E30" i="2"/>
  <c r="C30" i="2"/>
  <c r="G29" i="2"/>
  <c r="E29" i="2"/>
  <c r="N28" i="2"/>
  <c r="L28" i="2"/>
  <c r="K28" i="2"/>
  <c r="I28" i="2"/>
  <c r="G28" i="2"/>
  <c r="E28" i="2"/>
  <c r="C28" i="2"/>
  <c r="G27" i="2"/>
  <c r="N26" i="2"/>
  <c r="L26" i="2"/>
  <c r="K26" i="2"/>
  <c r="I26" i="2"/>
  <c r="G26" i="2"/>
  <c r="E26" i="2"/>
  <c r="C26" i="2"/>
  <c r="G25" i="2"/>
  <c r="E25" i="2"/>
  <c r="N24" i="2"/>
  <c r="L24" i="2"/>
  <c r="K24" i="2"/>
  <c r="I24" i="2"/>
  <c r="G24" i="2"/>
  <c r="E24" i="2"/>
  <c r="C24" i="2"/>
  <c r="G23" i="2"/>
  <c r="E23" i="2"/>
  <c r="N22" i="2"/>
  <c r="L22" i="2"/>
  <c r="K22" i="2"/>
  <c r="I22" i="2"/>
  <c r="G22" i="2"/>
  <c r="E22" i="2"/>
  <c r="C22" i="2"/>
  <c r="G21" i="2"/>
  <c r="E21" i="2"/>
  <c r="N20" i="2"/>
  <c r="L20" i="2"/>
  <c r="K20" i="2"/>
  <c r="I20" i="2"/>
  <c r="G20" i="2"/>
  <c r="E20" i="2"/>
  <c r="C20" i="2"/>
  <c r="G19" i="2"/>
  <c r="E19" i="2"/>
  <c r="I18" i="2"/>
  <c r="G18" i="2"/>
  <c r="E18" i="2"/>
  <c r="C18" i="2"/>
  <c r="A14" i="2"/>
  <c r="A12" i="2"/>
  <c r="A9" i="2"/>
  <c r="F8" i="2"/>
  <c r="J7" i="2"/>
  <c r="F7" i="2"/>
  <c r="A7" i="2"/>
  <c r="D6" i="2"/>
  <c r="G5" i="2"/>
  <c r="F5" i="2"/>
  <c r="D5" i="2"/>
  <c r="D3" i="2"/>
  <c r="D2" i="2"/>
  <c r="I1" i="2"/>
  <c r="K18" i="2" s="1"/>
  <c r="N37" i="1"/>
  <c r="O29" i="1"/>
  <c r="A40" i="2" s="1"/>
  <c r="G29" i="1"/>
  <c r="IF21" i="4" s="1"/>
  <c r="O28" i="1"/>
  <c r="G28" i="1"/>
  <c r="E39" i="2" s="1"/>
  <c r="O27" i="1"/>
  <c r="A36" i="2" s="1"/>
  <c r="G27" i="1"/>
  <c r="GP21" i="4" s="1"/>
  <c r="O26" i="1"/>
  <c r="G26" i="1"/>
  <c r="E35" i="2" s="1"/>
  <c r="O25" i="1"/>
  <c r="A32" i="2" s="1"/>
  <c r="G25" i="1"/>
  <c r="E33" i="2" s="1"/>
  <c r="O24" i="1"/>
  <c r="G24" i="1"/>
  <c r="EZ21" i="4" s="1"/>
  <c r="O23" i="1"/>
  <c r="A28" i="2" s="1"/>
  <c r="O22" i="1"/>
  <c r="G22" i="1"/>
  <c r="E27" i="2" s="1"/>
  <c r="O21" i="1"/>
  <c r="A24" i="2" s="1"/>
  <c r="O20" i="1"/>
  <c r="O19" i="1"/>
  <c r="A20" i="2" s="1"/>
  <c r="G6" i="1"/>
  <c r="F9" i="2" s="1"/>
  <c r="N4" i="1"/>
  <c r="M4" i="1"/>
  <c r="B8" i="1" s="1"/>
  <c r="F10" i="2" s="1"/>
  <c r="L4" i="1"/>
  <c r="O18" i="1" s="1"/>
  <c r="N18" i="2" s="1"/>
  <c r="K4" i="1"/>
  <c r="C20" i="3" s="1"/>
  <c r="I4" i="1"/>
  <c r="L18" i="2" l="1"/>
  <c r="D9" i="1"/>
  <c r="J4" i="1"/>
  <c r="A4" i="3" s="1"/>
  <c r="J10" i="2"/>
  <c r="CO21" i="4"/>
  <c r="EE21" i="4"/>
  <c r="FU21" i="4"/>
  <c r="HK21" i="4"/>
  <c r="A18" i="2"/>
  <c r="A22" i="2"/>
  <c r="A26" i="2"/>
  <c r="A30" i="2"/>
  <c r="E31" i="2"/>
  <c r="A34" i="2"/>
  <c r="E37" i="2"/>
  <c r="A38" i="2"/>
  <c r="E41" i="2"/>
  <c r="A13" i="3" l="1"/>
  <c r="A9" i="3"/>
  <c r="A5" i="3"/>
  <c r="A15" i="3"/>
  <c r="A11" i="3"/>
  <c r="A7" i="3"/>
  <c r="A8" i="3"/>
  <c r="A14" i="3"/>
  <c r="A6" i="3"/>
  <c r="A10" i="3"/>
  <c r="A12" i="3"/>
</calcChain>
</file>

<file path=xl/sharedStrings.xml><?xml version="1.0" encoding="utf-8"?>
<sst xmlns="http://schemas.openxmlformats.org/spreadsheetml/2006/main" count="602" uniqueCount="178">
  <si>
    <t>информация о гонщике</t>
  </si>
  <si>
    <t>фамилия</t>
  </si>
  <si>
    <t>название мероприятия</t>
  </si>
  <si>
    <t>дата</t>
  </si>
  <si>
    <t>имя</t>
  </si>
  <si>
    <t>отчество</t>
  </si>
  <si>
    <t>возраст на гонке</t>
  </si>
  <si>
    <t>город</t>
  </si>
  <si>
    <t>клуб</t>
  </si>
  <si>
    <t>Стартовый номер учасника</t>
  </si>
  <si>
    <t>Дисциплина</t>
  </si>
  <si>
    <t>информация о собаках</t>
  </si>
  <si>
    <t>Порода собаки</t>
  </si>
  <si>
    <t>Кличка собаки по родословной</t>
  </si>
  <si>
    <t>Пол собаки</t>
  </si>
  <si>
    <t>дд</t>
  </si>
  <si>
    <t>мм</t>
  </si>
  <si>
    <t>гггг</t>
  </si>
  <si>
    <t>Дата рождения собаки</t>
  </si>
  <si>
    <t>Клеймо</t>
  </si>
  <si>
    <t>Чип №</t>
  </si>
  <si>
    <t>Федерация</t>
  </si>
  <si>
    <t>Родословная №</t>
  </si>
  <si>
    <t>Фамилия и инициалы владельца</t>
  </si>
  <si>
    <t>Примечания</t>
  </si>
  <si>
    <t>Квалификация</t>
  </si>
  <si>
    <t xml:space="preserve"> </t>
  </si>
  <si>
    <t>Я беру на себя полную ответственность за свое здоровье, физическое состояние, всевозможные последствия, произошедшие со мной на гонке. К организаторам соревнований претензий не имею. С Положением и другими правилами соревнований ознакомлен.</t>
  </si>
  <si>
    <t>организатор, юрлицо сокращенно</t>
  </si>
  <si>
    <t>полное наименование юрлица</t>
  </si>
  <si>
    <t>судья ФИО</t>
  </si>
  <si>
    <t>секретарь ФИО</t>
  </si>
  <si>
    <t>ФИО ответственного за гонку</t>
  </si>
  <si>
    <t>место проведения</t>
  </si>
  <si>
    <t>____________________</t>
  </si>
  <si>
    <t>президент организации</t>
  </si>
  <si>
    <t>Кобель</t>
  </si>
  <si>
    <t>Сука</t>
  </si>
  <si>
    <t>РКФ</t>
  </si>
  <si>
    <t>FCI</t>
  </si>
  <si>
    <t>UCI/Добрый мир</t>
  </si>
  <si>
    <t>ICU/СКОР</t>
  </si>
  <si>
    <t>Другое, укажите в примечаниях</t>
  </si>
  <si>
    <t>Нет</t>
  </si>
  <si>
    <t>породы</t>
  </si>
  <si>
    <t>Сибирский хаски</t>
  </si>
  <si>
    <t>Аляскинский маламут</t>
  </si>
  <si>
    <t>Самоед</t>
  </si>
  <si>
    <t>Гренландская ездовая</t>
  </si>
  <si>
    <t>Метис</t>
  </si>
  <si>
    <t>Лабрадор ретривер</t>
  </si>
  <si>
    <t>Немецкая овчарка</t>
  </si>
  <si>
    <t>Восточно-европейская овчарка</t>
  </si>
  <si>
    <t>Амстафф терьер</t>
  </si>
  <si>
    <t>Доберман</t>
  </si>
  <si>
    <t>Боксер</t>
  </si>
  <si>
    <t>Родезийский риджбек</t>
  </si>
  <si>
    <t>Ризеншнауцер</t>
  </si>
  <si>
    <t>Бельгийская овчарка</t>
  </si>
  <si>
    <t>Пудель</t>
  </si>
  <si>
    <t>Кане-корсо</t>
  </si>
  <si>
    <t>Курцхаар</t>
  </si>
  <si>
    <t>Якутская лайка</t>
  </si>
  <si>
    <t>Далматинец</t>
  </si>
  <si>
    <t>Русская псовая борзая</t>
  </si>
  <si>
    <t>Австралийская овчарка</t>
  </si>
  <si>
    <t>Бордер-колли</t>
  </si>
  <si>
    <t>Веймаранер</t>
  </si>
  <si>
    <t>Бигль</t>
  </si>
  <si>
    <t>Американская Акита</t>
  </si>
  <si>
    <t>Джек-Рассел терьер</t>
  </si>
  <si>
    <t>Босерон</t>
  </si>
  <si>
    <t>Фараонова собака</t>
  </si>
  <si>
    <t>классы</t>
  </si>
  <si>
    <t>дистанция 1 д</t>
  </si>
  <si>
    <t>2д</t>
  </si>
  <si>
    <t>3д</t>
  </si>
  <si>
    <t>мин. возраст собак, мес</t>
  </si>
  <si>
    <t>мин. возраст гонщика, лет**</t>
  </si>
  <si>
    <t>макс возраст гонщика, лет**</t>
  </si>
  <si>
    <t>DCWJ  (каникросс, 1 собака, юниоры, девушки)</t>
  </si>
  <si>
    <t>3,2 км</t>
  </si>
  <si>
    <t>DCMJ  (каникросс, 1 собака, юниоры, юноши)</t>
  </si>
  <si>
    <t>DCW  (каникросс, 1 собака, женщины)</t>
  </si>
  <si>
    <t>DCM  (каникросс, 1 собака, юниоры, мужчины)</t>
  </si>
  <si>
    <t>1DBW  (байкджоринг, 1 собака, женщины)</t>
  </si>
  <si>
    <t>1DBM  (байкджоринг, 1 собака, мужчины)</t>
  </si>
  <si>
    <t>2DBW  (байкджоринг,2 собаки, женщины)</t>
  </si>
  <si>
    <t>2DBM  (байкджоринг, 2 собак3, мужчины)</t>
  </si>
  <si>
    <t>1DS  (скутер, 1 собака, мужчины+женщины)</t>
  </si>
  <si>
    <t>2DS  (скутер, 2 собаки, мужчины+женщины)</t>
  </si>
  <si>
    <t>4DR  (карт (упряжка) 3-4 собаки, мужчины+женщины)</t>
  </si>
  <si>
    <t>6DR  (карт (упряжка) 5-6 собак, мужчины+женщины)</t>
  </si>
  <si>
    <t>хэппи-дог</t>
  </si>
  <si>
    <t>детские старты</t>
  </si>
  <si>
    <t>Веселые старты</t>
  </si>
  <si>
    <t>2 км</t>
  </si>
  <si>
    <t>Дуатлон - комбинированная дисциплина</t>
  </si>
  <si>
    <t>250 м</t>
  </si>
  <si>
    <t>Чиплист</t>
  </si>
  <si>
    <t>стартовый номер
класс</t>
  </si>
  <si>
    <t>дистанция</t>
  </si>
  <si>
    <t xml:space="preserve">Кличка </t>
  </si>
  <si>
    <t>Порода
Пол</t>
  </si>
  <si>
    <t>Владелец
Дата рождения</t>
  </si>
  <si>
    <t>Родословная № 
КК №</t>
  </si>
  <si>
    <t>№
кат</t>
  </si>
  <si>
    <t>Отметки</t>
  </si>
  <si>
    <t>*Подчеркиванием выделены собаки, поданные в квалификацию, вычеркнуты собаки, не допущенные до гонки.</t>
  </si>
  <si>
    <t>Отметка о прохождении технического осмотра</t>
  </si>
  <si>
    <t>Замечания ветеринара, отметка ветеринарного осмотра</t>
  </si>
  <si>
    <t>Вычеркнуть собаку, если не прошла осмотр.</t>
  </si>
  <si>
    <t>Вычеркнуть собаку, если не стартовала/финишировала.</t>
  </si>
  <si>
    <t>Подача заявки на гонку рассматривается, как согласие принимать участие в этих соревнованиях. Регистрируясь на соревнования, участник и/или его отвечающее лицо принимает на себя ответственность за жизнь и здоровье себя, своих собак, помощников и спутников, а также за последствия своих действий и действий своих спутников в зоне проведения гонки.</t>
  </si>
  <si>
    <t>Подпись участника /расшифровка/.</t>
  </si>
  <si>
    <t>Заявление</t>
  </si>
  <si>
    <t>Я</t>
  </si>
  <si>
    <t>,</t>
  </si>
  <si>
    <r>
      <rPr>
        <sz val="11"/>
        <rFont val="Calibri"/>
        <family val="2"/>
        <charset val="204"/>
      </rPr>
      <t>мать/отец/опекун/тренер
(</t>
    </r>
    <r>
      <rPr>
        <i/>
        <sz val="9"/>
        <rFont val="Calibri"/>
        <family val="2"/>
        <charset val="204"/>
      </rPr>
      <t>вписать нужное)</t>
    </r>
  </si>
  <si>
    <t>подпись</t>
  </si>
  <si>
    <t>расшифровка подписи</t>
  </si>
  <si>
    <t>под стартовым номером</t>
  </si>
  <si>
    <t xml:space="preserve">за  </t>
  </si>
  <si>
    <t>место  в</t>
  </si>
  <si>
    <t>классе</t>
  </si>
  <si>
    <t>с результатом</t>
  </si>
  <si>
    <t>на дистанции</t>
  </si>
  <si>
    <t>Главный судья</t>
  </si>
  <si>
    <t>Организатор</t>
  </si>
  <si>
    <t>ПРИЛОЖЕНИЕ № 4/2</t>
  </si>
  <si>
    <t>ПРИЛОЖЕНИЕ  № 7</t>
  </si>
  <si>
    <t>Договор-заявка на изготовление единого сертификата РКФ по рабочим качествам</t>
  </si>
  <si>
    <r>
      <rPr>
        <b/>
        <sz val="16"/>
        <rFont val="Times New Roman"/>
        <family val="1"/>
        <charset val="204"/>
      </rPr>
      <t xml:space="preserve">РОССИЙСКАЯ  КИНОЛОГИЧЕСКАЯ  ФЕДЕРАЦИЯ
ВРЕМЕННЫЙ  СЕРТИФИКАТ
</t>
    </r>
    <r>
      <rPr>
        <sz val="11"/>
        <rFont val="Times New Roman"/>
        <family val="1"/>
        <charset val="204"/>
      </rPr>
      <t xml:space="preserve">по рабочим качествам собак 
</t>
    </r>
    <r>
      <rPr>
        <b/>
        <sz val="14"/>
        <rFont val="Times New Roman"/>
        <family val="1"/>
        <charset val="204"/>
      </rPr>
      <t>ГОНКИ НА СОБАЧЬИХ УПРЯЖКАХ</t>
    </r>
  </si>
  <si>
    <t>1. Настоящим Договором-заявкой РКФ обязуется оказать Заявителю услугу по обработке данных для изготовления единого сертификата РКФ по рабо-чим качествам собак ВНУТРЕННЕГО ОБРАЗЦА.
2. Объем, сроки и цена предоставления услуги опубликованы на официальном сайте РКФ в разделе «Размеры членских взносов и расценки на услуги РКФ» и являются неотъемлемой частью Договора-заявки.
3. Заявитель обязуется предоставить для оказания услуги все необходимые документы.
4. Услуга подлежит оплате в полном объеме. Если в ходе выполнения работ по Договору-заявке по вине Заявителя или организатора испыт-ний/состязаний возникнут обстоятельства, исключающие возможность исполнения услуги, то денежные средства уплаченные Заявителем возврату не подлежат.
5. Заявитель согласен на использование его персональных данных в целях исполнения настоящего Договора-заявки.</t>
  </si>
  <si>
    <t>Подпись Заявителя______________________________________________________________________</t>
  </si>
  <si>
    <r>
      <rPr>
        <b/>
        <sz val="11"/>
        <rFont val="Times New Roman"/>
        <family val="1"/>
        <charset val="204"/>
      </rPr>
      <t xml:space="preserve">РОССИЙСКАЯ  КИНОЛОГИЧЕСКАЯ  ФЕДЕРАЦИЯ
ВРЕМЕННЫЙ  СЕРТИФИКАТ
</t>
    </r>
    <r>
      <rPr>
        <sz val="11"/>
        <rFont val="Times New Roman"/>
        <family val="1"/>
        <charset val="204"/>
      </rPr>
      <t xml:space="preserve">по рабочим качествам собак
</t>
    </r>
    <r>
      <rPr>
        <b/>
        <sz val="11"/>
        <rFont val="Times New Roman"/>
        <family val="1"/>
        <charset val="204"/>
      </rPr>
      <t>(для гонок на собачьих упряжках)</t>
    </r>
  </si>
  <si>
    <r>
      <rPr>
        <sz val="12"/>
        <rFont val="Times New Roman"/>
        <family val="1"/>
        <charset val="204"/>
      </rPr>
      <t>Город</t>
    </r>
    <r>
      <rPr>
        <u/>
        <sz val="12"/>
        <rFont val="Times New Roman"/>
        <family val="1"/>
        <charset val="204"/>
      </rPr>
      <t xml:space="preserve"> </t>
    </r>
  </si>
  <si>
    <t>в том, что собака по кличке</t>
  </si>
  <si>
    <t>клеймо/
чип №</t>
  </si>
  <si>
    <t>пол</t>
  </si>
  <si>
    <t>дата рождения</t>
  </si>
  <si>
    <t>родословная</t>
  </si>
  <si>
    <t>принадлежащая</t>
  </si>
  <si>
    <t>(фамилия, имя, отчество по родословной)</t>
  </si>
  <si>
    <t>Прошла:</t>
  </si>
  <si>
    <t>состязания</t>
  </si>
  <si>
    <t>испытания</t>
  </si>
  <si>
    <t>соревнования</t>
  </si>
  <si>
    <t>(нужное подчеркнуть)</t>
  </si>
  <si>
    <t>По виду / дисциплине</t>
  </si>
  <si>
    <t>По дисциплине</t>
  </si>
  <si>
    <t>Квалификационное время</t>
  </si>
  <si>
    <t>, показанное время</t>
  </si>
  <si>
    <t>Присвоен титул</t>
  </si>
  <si>
    <t>Судья</t>
  </si>
  <si>
    <t>(Ф.и.о).</t>
  </si>
  <si>
    <t>Секретарь</t>
  </si>
  <si>
    <t>Ф.И.О. ответственного за проведение мероприятия:</t>
  </si>
  <si>
    <t>М.П.</t>
  </si>
  <si>
    <t>дата(ы)проведения</t>
  </si>
  <si>
    <t>Выдается владельцу собаки.
Подлежит обмену на сертификат по рабочим качествам собак единого образца РКФ, в офисе РКФ.</t>
  </si>
  <si>
    <t>Отрывной талон</t>
  </si>
  <si>
    <t>ВРЕМЕННЫЙ СЕРТИФИКАТ по рабочим качествам собак</t>
  </si>
  <si>
    <t>Порода</t>
  </si>
  <si>
    <t>Кличка</t>
  </si>
  <si>
    <t xml:space="preserve">Родословная </t>
  </si>
  <si>
    <t>владелец</t>
  </si>
  <si>
    <t>Родословная</t>
  </si>
  <si>
    <t>Серов Илья Васильевич</t>
  </si>
  <si>
    <t>Внимание! Заполняются только цветные графы, только на листе "Заявка". Чиплист посылается вместе с копиями родословных участвующих собак. Заполняйте данные без ошибок! Проверяйте перед отправкой. Отправьте на e-mail: irkfes@gmail.ru. Чиплист, заполненный в Openoffice, не распознаётся.</t>
  </si>
  <si>
    <t>МРОО КЛЖ "Альянс"</t>
  </si>
  <si>
    <t>Межрегиональная общественная организация Клуб Любителей Жтвотных «Альянс»</t>
  </si>
  <si>
    <t>Жижирум Ольга Александровна</t>
  </si>
  <si>
    <t>ЛБК “Снежная гора” (56 км Голоустинского тракта), Иркутского района, Иркутской области</t>
  </si>
  <si>
    <t>Енина Ольга Петровна</t>
  </si>
  <si>
    <t xml:space="preserve">Ответьте на вопросы да/нет </t>
  </si>
  <si>
    <t>Квалификационные состязания РКФ г. Иркутск 2020</t>
  </si>
  <si>
    <t>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</si>
</sst>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800]dddd&quot;, &quot;mmmm\ dd&quot;, &quot;yyyy"/>
    <numFmt numFmtId="165" formatCode="[&lt;=9999999]###\-####;\(###&quot;) &quot;###\-####"/>
    <numFmt numFmtId="166" formatCode="[h]:mm:ss;@"/>
    <numFmt numFmtId="167" formatCode="h:mm:ss;@"/>
    <numFmt numFmtId="168" formatCode="[$-F400]h:mm:ss\ AM/PM"/>
  </numFmts>
  <fonts count="69">
    <font>
      <sz val="11"/>
      <color rgb="FF000000"/>
      <name val="Calibri"/>
      <family val="2"/>
      <charset val="1"/>
    </font>
    <font>
      <b/>
      <sz val="16"/>
      <color rgb="FFC0504D"/>
      <name val="Calibri"/>
      <family val="2"/>
      <charset val="204"/>
    </font>
    <font>
      <b/>
      <sz val="12"/>
      <color rgb="FF173F49"/>
      <name val="Calibri"/>
      <family val="2"/>
      <charset val="204"/>
    </font>
    <font>
      <sz val="11"/>
      <color rgb="FFFF0000"/>
      <name val="Calibri"/>
      <family val="2"/>
      <charset val="1"/>
    </font>
    <font>
      <sz val="11"/>
      <color rgb="FFFFFFFF"/>
      <name val="Calibri"/>
      <family val="2"/>
      <charset val="1"/>
    </font>
    <font>
      <sz val="14"/>
      <color rgb="FF0A2928"/>
      <name val="Calibri"/>
      <family val="2"/>
      <charset val="204"/>
    </font>
    <font>
      <b/>
      <sz val="14"/>
      <color rgb="FF17375E"/>
      <name val="Calibri"/>
      <family val="2"/>
      <charset val="204"/>
    </font>
    <font>
      <b/>
      <sz val="14"/>
      <color rgb="FF173F49"/>
      <name val="Calibri"/>
      <family val="2"/>
      <charset val="204"/>
    </font>
    <font>
      <sz val="14"/>
      <color rgb="FF173F49"/>
      <name val="Calibri"/>
      <family val="2"/>
      <charset val="204"/>
    </font>
    <font>
      <sz val="11"/>
      <color rgb="FF173F49"/>
      <name val="Calibri"/>
      <family val="2"/>
      <charset val="204"/>
    </font>
    <font>
      <sz val="14"/>
      <color rgb="FF17375E"/>
      <name val="Calibri"/>
      <family val="2"/>
      <charset val="204"/>
    </font>
    <font>
      <sz val="12"/>
      <color rgb="FF173F49"/>
      <name val="Calibri"/>
      <family val="2"/>
      <charset val="204"/>
    </font>
    <font>
      <b/>
      <sz val="14"/>
      <color rgb="FFC0504D"/>
      <name val="Calibri"/>
      <family val="2"/>
      <charset val="204"/>
    </font>
    <font>
      <b/>
      <sz val="14"/>
      <color rgb="FF0A2928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3"/>
      <color rgb="FF17375E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1F497D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173F49"/>
      <name val="Calibri"/>
      <family val="2"/>
      <charset val="1"/>
    </font>
    <font>
      <sz val="14"/>
      <color rgb="FF173F49"/>
      <name val="Calibri"/>
      <family val="2"/>
      <charset val="1"/>
    </font>
    <font>
      <sz val="10"/>
      <color rgb="FF17375E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4F6228"/>
      <name val="Calibri"/>
      <family val="2"/>
      <charset val="204"/>
    </font>
    <font>
      <sz val="11"/>
      <color rgb="FF4F6228"/>
      <name val="Calibri"/>
      <family val="2"/>
      <charset val="204"/>
    </font>
    <font>
      <sz val="10"/>
      <color rgb="FF376092"/>
      <name val="Calibri"/>
      <family val="2"/>
      <charset val="204"/>
    </font>
    <font>
      <sz val="11"/>
      <name val="Calibri"/>
      <family val="2"/>
      <charset val="204"/>
    </font>
    <font>
      <sz val="18"/>
      <name val="Calibri"/>
      <family val="2"/>
      <charset val="204"/>
    </font>
    <font>
      <sz val="72"/>
      <name val="Calibri"/>
      <family val="2"/>
      <charset val="204"/>
    </font>
    <font>
      <sz val="16"/>
      <name val="Calibri"/>
      <family val="2"/>
      <charset val="204"/>
    </font>
    <font>
      <sz val="12"/>
      <name val="Calibri"/>
      <family val="2"/>
      <charset val="204"/>
    </font>
    <font>
      <sz val="8"/>
      <name val="Calibri"/>
      <family val="2"/>
      <charset val="204"/>
    </font>
    <font>
      <sz val="22"/>
      <name val="Calibri"/>
      <family val="2"/>
      <charset val="204"/>
    </font>
    <font>
      <sz val="28"/>
      <name val="Calibri"/>
      <family val="2"/>
      <charset val="204"/>
    </font>
    <font>
      <sz val="20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i/>
      <sz val="9"/>
      <name val="Calibri"/>
      <family val="2"/>
      <charset val="204"/>
    </font>
    <font>
      <sz val="11"/>
      <name val="Calibri"/>
      <family val="2"/>
      <charset val="1"/>
    </font>
    <font>
      <b/>
      <sz val="16"/>
      <name val="AvantGarde Bk BT"/>
      <family val="2"/>
      <charset val="1"/>
    </font>
    <font>
      <sz val="10"/>
      <name val="Calibri"/>
      <family val="2"/>
      <charset val="1"/>
    </font>
    <font>
      <b/>
      <sz val="11"/>
      <name val="Cambria"/>
      <family val="1"/>
      <charset val="204"/>
    </font>
    <font>
      <sz val="12"/>
      <name val="Calibri"/>
      <family val="2"/>
      <charset val="1"/>
    </font>
    <font>
      <b/>
      <sz val="12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6"/>
      <color rgb="FF000000"/>
      <name val="Calibri"/>
      <family val="2"/>
      <charset val="1"/>
    </font>
    <font>
      <u/>
      <sz val="12"/>
      <name val="Times New Roman"/>
      <family val="1"/>
      <charset val="204"/>
    </font>
    <font>
      <u/>
      <sz val="13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9"/>
      <color rgb="FFC00000"/>
      <name val="Times New Roman"/>
      <family val="1"/>
      <charset val="204"/>
    </font>
    <font>
      <b/>
      <i/>
      <sz val="12"/>
      <color rgb="FFC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sz val="10"/>
      <color rgb="FFA6A6A6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1"/>
      <color rgb="FFBFBFBF"/>
      <name val="Times New Roman"/>
      <family val="1"/>
      <charset val="204"/>
    </font>
    <font>
      <sz val="11"/>
      <color rgb="FFA6A6A6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99FF"/>
        <bgColor rgb="FF8080FF"/>
      </patternFill>
    </fill>
    <fill>
      <patternFill patternType="solid">
        <fgColor rgb="FF8080FF"/>
        <bgColor rgb="FF9999FF"/>
      </patternFill>
    </fill>
    <fill>
      <patternFill patternType="solid">
        <fgColor rgb="FFFFFFFF"/>
        <bgColor rgb="FFFFFFCC"/>
      </patternFill>
    </fill>
    <fill>
      <patternFill patternType="solid">
        <fgColor rgb="FFBEE3E8"/>
        <bgColor rgb="FFD9D9D9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rgb="FFD9D9D9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rgb="FF17375E"/>
      </right>
      <top style="medium">
        <color auto="1"/>
      </top>
      <bottom style="medium">
        <color auto="1"/>
      </bottom>
      <diagonal/>
    </border>
    <border>
      <left style="hair">
        <color rgb="FF17375E"/>
      </left>
      <right style="hair">
        <color rgb="FF17375E"/>
      </right>
      <top style="medium">
        <color auto="1"/>
      </top>
      <bottom style="medium">
        <color auto="1"/>
      </bottom>
      <diagonal/>
    </border>
    <border>
      <left style="hair">
        <color rgb="FF17375E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rgb="FF17375E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rgb="FF17375E"/>
      </right>
      <top style="medium">
        <color auto="1"/>
      </top>
      <bottom style="medium">
        <color auto="1"/>
      </bottom>
      <diagonal/>
    </border>
    <border>
      <left style="hair">
        <color rgb="FF17375E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/>
  </cellStyleXfs>
  <cellXfs count="293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4" fontId="4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right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9" fillId="0" borderId="8" xfId="0" applyFont="1" applyBorder="1" applyProtection="1">
      <protection hidden="1"/>
    </xf>
    <xf numFmtId="0" fontId="5" fillId="2" borderId="9" xfId="0" applyFont="1" applyFill="1" applyBorder="1" applyAlignment="1" applyProtection="1">
      <alignment horizontal="center" vertical="center"/>
      <protection locked="0" hidden="1"/>
    </xf>
    <xf numFmtId="0" fontId="5" fillId="3" borderId="10" xfId="0" applyFont="1" applyFill="1" applyBorder="1" applyAlignment="1" applyProtection="1">
      <alignment horizontal="center" vertical="center"/>
      <protection locked="0" hidden="1"/>
    </xf>
    <xf numFmtId="0" fontId="5" fillId="3" borderId="11" xfId="0" applyFont="1" applyFill="1" applyBorder="1" applyAlignment="1" applyProtection="1">
      <alignment horizontal="center" vertical="center"/>
      <protection locked="0" hidden="1"/>
    </xf>
    <xf numFmtId="14" fontId="7" fillId="4" borderId="12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2" fillId="4" borderId="17" xfId="0" applyFont="1" applyFill="1" applyBorder="1" applyAlignment="1" applyProtection="1">
      <alignment vertical="center"/>
      <protection hidden="1"/>
    </xf>
    <xf numFmtId="1" fontId="2" fillId="0" borderId="18" xfId="0" applyNumberFormat="1" applyFont="1" applyBorder="1" applyAlignment="1" applyProtection="1">
      <alignment horizontal="center"/>
      <protection hidden="1"/>
    </xf>
    <xf numFmtId="1" fontId="2" fillId="0" borderId="19" xfId="0" applyNumberFormat="1" applyFont="1" applyBorder="1" applyAlignment="1" applyProtection="1">
      <alignment horizontal="center"/>
      <protection hidden="1"/>
    </xf>
    <xf numFmtId="1" fontId="2" fillId="0" borderId="20" xfId="0" applyNumberFormat="1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1" fontId="2" fillId="0" borderId="9" xfId="0" applyNumberFormat="1" applyFont="1" applyBorder="1" applyAlignment="1" applyProtection="1">
      <alignment horizontal="center" vertical="center"/>
      <protection hidden="1"/>
    </xf>
    <xf numFmtId="0" fontId="2" fillId="4" borderId="15" xfId="0" applyFont="1" applyFill="1" applyBorder="1" applyAlignment="1" applyProtection="1">
      <alignment vertical="center"/>
      <protection hidden="1"/>
    </xf>
    <xf numFmtId="0" fontId="5" fillId="3" borderId="9" xfId="0" applyFont="1" applyFill="1" applyBorder="1" applyAlignment="1" applyProtection="1">
      <alignment horizontal="center" vertical="center"/>
      <protection locked="0" hidden="1"/>
    </xf>
    <xf numFmtId="0" fontId="5" fillId="3" borderId="22" xfId="0" applyFont="1" applyFill="1" applyBorder="1" applyAlignment="1" applyProtection="1">
      <alignment horizontal="center" vertical="center"/>
      <protection locked="0"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4" fillId="4" borderId="0" xfId="0" applyFont="1" applyFill="1" applyProtection="1">
      <protection hidden="1"/>
    </xf>
    <xf numFmtId="0" fontId="2" fillId="0" borderId="24" xfId="0" applyFont="1" applyBorder="1" applyAlignment="1" applyProtection="1">
      <alignment horizontal="center" vertical="center" wrapText="1"/>
      <protection hidden="1"/>
    </xf>
    <xf numFmtId="0" fontId="2" fillId="0" borderId="25" xfId="0" applyFont="1" applyBorder="1" applyAlignment="1" applyProtection="1">
      <alignment horizontal="center" vertical="center" wrapText="1"/>
      <protection hidden="1"/>
    </xf>
    <xf numFmtId="0" fontId="2" fillId="0" borderId="26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 wrapText="1"/>
      <protection hidden="1"/>
    </xf>
    <xf numFmtId="0" fontId="2" fillId="0" borderId="28" xfId="0" applyFont="1" applyBorder="1" applyAlignment="1" applyProtection="1">
      <alignment horizontal="center" vertical="center" wrapText="1"/>
      <protection hidden="1"/>
    </xf>
    <xf numFmtId="0" fontId="2" fillId="4" borderId="26" xfId="0" applyFont="1" applyFill="1" applyBorder="1" applyAlignment="1" applyProtection="1">
      <alignment horizontal="center" vertical="center" wrapText="1"/>
      <protection hidden="1"/>
    </xf>
    <xf numFmtId="0" fontId="2" fillId="4" borderId="29" xfId="0" applyFont="1" applyFill="1" applyBorder="1" applyAlignment="1" applyProtection="1">
      <alignment horizontal="center" vertical="center" wrapText="1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5" fillId="3" borderId="24" xfId="0" applyFont="1" applyFill="1" applyBorder="1" applyAlignment="1" applyProtection="1">
      <alignment horizontal="center" vertical="center" wrapText="1"/>
      <protection locked="0" hidden="1"/>
    </xf>
    <xf numFmtId="0" fontId="5" fillId="3" borderId="25" xfId="0" applyFont="1" applyFill="1" applyBorder="1" applyAlignment="1" applyProtection="1">
      <alignment horizontal="center" vertical="center" wrapText="1"/>
      <protection locked="0" hidden="1"/>
    </xf>
    <xf numFmtId="0" fontId="5" fillId="3" borderId="26" xfId="0" applyFont="1" applyFill="1" applyBorder="1" applyAlignment="1" applyProtection="1">
      <alignment horizontal="center" vertical="center"/>
      <protection locked="0" hidden="1"/>
    </xf>
    <xf numFmtId="0" fontId="5" fillId="3" borderId="30" xfId="0" applyFont="1" applyFill="1" applyBorder="1" applyAlignment="1" applyProtection="1">
      <alignment horizontal="center" vertical="center"/>
      <protection locked="0" hidden="1"/>
    </xf>
    <xf numFmtId="0" fontId="5" fillId="3" borderId="25" xfId="0" applyFont="1" applyFill="1" applyBorder="1" applyAlignment="1" applyProtection="1">
      <alignment horizontal="center" vertical="center"/>
      <protection locked="0" hidden="1"/>
    </xf>
    <xf numFmtId="14" fontId="10" fillId="0" borderId="18" xfId="0" applyNumberFormat="1" applyFont="1" applyBorder="1" applyAlignment="1" applyProtection="1">
      <alignment horizontal="center" vertical="center" wrapText="1"/>
      <protection hidden="1"/>
    </xf>
    <xf numFmtId="0" fontId="5" fillId="3" borderId="28" xfId="0" applyFont="1" applyFill="1" applyBorder="1" applyAlignment="1" applyProtection="1">
      <alignment horizontal="center" vertical="center"/>
      <protection locked="0" hidden="1"/>
    </xf>
    <xf numFmtId="1" fontId="5" fillId="3" borderId="25" xfId="0" applyNumberFormat="1" applyFont="1" applyFill="1" applyBorder="1" applyAlignment="1" applyProtection="1">
      <alignment horizontal="center" vertical="center" wrapText="1"/>
      <protection locked="0" hidden="1"/>
    </xf>
    <xf numFmtId="1" fontId="5" fillId="3" borderId="25" xfId="0" applyNumberFormat="1" applyFont="1" applyFill="1" applyBorder="1" applyAlignment="1" applyProtection="1">
      <alignment horizontal="center" vertical="center"/>
      <protection locked="0" hidden="1"/>
    </xf>
    <xf numFmtId="0" fontId="5" fillId="3" borderId="31" xfId="0" applyFont="1" applyFill="1" applyBorder="1" applyAlignment="1" applyProtection="1">
      <alignment horizontal="center" vertical="center" wrapText="1"/>
      <protection locked="0" hidden="1"/>
    </xf>
    <xf numFmtId="0" fontId="8" fillId="0" borderId="0" xfId="0" applyFont="1" applyBorder="1" applyAlignment="1" applyProtection="1">
      <alignment horizontal="right" vertical="center"/>
      <protection hidden="1"/>
    </xf>
    <xf numFmtId="0" fontId="16" fillId="0" borderId="0" xfId="0" applyFont="1"/>
    <xf numFmtId="0" fontId="10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18" fillId="0" borderId="0" xfId="0" applyFont="1" applyProtection="1"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horizontal="left" vertical="center"/>
      <protection hidden="1"/>
    </xf>
    <xf numFmtId="0" fontId="22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14" fontId="25" fillId="0" borderId="0" xfId="0" applyNumberFormat="1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25" fillId="0" borderId="33" xfId="0" applyFont="1" applyBorder="1" applyAlignment="1" applyProtection="1">
      <alignment vertical="center"/>
      <protection hidden="1"/>
    </xf>
    <xf numFmtId="0" fontId="25" fillId="0" borderId="33" xfId="0" applyFont="1" applyBorder="1" applyAlignment="1" applyProtection="1">
      <alignment horizontal="center" vertical="center"/>
      <protection hidden="1"/>
    </xf>
    <xf numFmtId="14" fontId="25" fillId="0" borderId="33" xfId="0" applyNumberFormat="1" applyFont="1" applyBorder="1" applyAlignment="1" applyProtection="1">
      <alignment horizontal="center" vertical="center"/>
      <protection hidden="1"/>
    </xf>
    <xf numFmtId="0" fontId="0" fillId="0" borderId="33" xfId="0" applyBorder="1" applyProtection="1">
      <protection hidden="1"/>
    </xf>
    <xf numFmtId="0" fontId="26" fillId="0" borderId="0" xfId="0" applyFont="1"/>
    <xf numFmtId="0" fontId="26" fillId="0" borderId="0" xfId="0" applyFont="1" applyProtection="1">
      <protection hidden="1"/>
    </xf>
    <xf numFmtId="0" fontId="26" fillId="0" borderId="34" xfId="0" applyFont="1" applyBorder="1" applyProtection="1">
      <protection hidden="1"/>
    </xf>
    <xf numFmtId="14" fontId="26" fillId="0" borderId="34" xfId="0" applyNumberFormat="1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protection hidden="1"/>
    </xf>
    <xf numFmtId="0" fontId="26" fillId="0" borderId="5" xfId="0" applyFont="1" applyBorder="1" applyAlignment="1" applyProtection="1">
      <alignment horizontal="center" vertical="center" wrapText="1"/>
      <protection hidden="1"/>
    </xf>
    <xf numFmtId="14" fontId="30" fillId="0" borderId="40" xfId="0" applyNumberFormat="1" applyFont="1" applyBorder="1" applyAlignment="1" applyProtection="1">
      <alignment horizontal="center" vertical="center"/>
      <protection hidden="1"/>
    </xf>
    <xf numFmtId="0" fontId="36" fillId="0" borderId="39" xfId="0" applyFont="1" applyBorder="1" applyAlignment="1" applyProtection="1">
      <alignment horizontal="center" vertical="center"/>
      <protection hidden="1"/>
    </xf>
    <xf numFmtId="0" fontId="30" fillId="0" borderId="19" xfId="0" applyFont="1" applyBorder="1" applyAlignment="1" applyProtection="1">
      <alignment horizontal="center" vertical="center"/>
      <protection hidden="1"/>
    </xf>
    <xf numFmtId="0" fontId="26" fillId="0" borderId="20" xfId="0" applyFont="1" applyBorder="1" applyAlignment="1" applyProtection="1">
      <alignment horizontal="center" vertical="center"/>
      <protection hidden="1"/>
    </xf>
    <xf numFmtId="0" fontId="30" fillId="0" borderId="40" xfId="0" applyFont="1" applyBorder="1" applyAlignment="1" applyProtection="1">
      <alignment horizontal="center" vertical="center"/>
      <protection hidden="1"/>
    </xf>
    <xf numFmtId="0" fontId="26" fillId="0" borderId="39" xfId="0" applyFont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6" fillId="0" borderId="6" xfId="0" applyFont="1" applyBorder="1" applyAlignment="1" applyProtection="1">
      <alignment vertical="center" wrapText="1"/>
      <protection hidden="1"/>
    </xf>
    <xf numFmtId="0" fontId="26" fillId="0" borderId="7" xfId="0" applyFont="1" applyBorder="1" applyAlignment="1" applyProtection="1">
      <alignment vertical="center" wrapText="1"/>
      <protection hidden="1"/>
    </xf>
    <xf numFmtId="0" fontId="26" fillId="0" borderId="8" xfId="0" applyFont="1" applyBorder="1" applyAlignment="1" applyProtection="1">
      <alignment vertical="center" wrapText="1"/>
      <protection hidden="1"/>
    </xf>
    <xf numFmtId="0" fontId="26" fillId="0" borderId="21" xfId="0" applyFont="1" applyBorder="1" applyAlignment="1" applyProtection="1">
      <alignment vertical="center" wrapText="1"/>
      <protection hidden="1"/>
    </xf>
    <xf numFmtId="0" fontId="26" fillId="0" borderId="0" xfId="0" applyFont="1" applyBorder="1" applyAlignment="1" applyProtection="1">
      <alignment vertical="center" wrapText="1"/>
      <protection hidden="1"/>
    </xf>
    <xf numFmtId="0" fontId="26" fillId="0" borderId="15" xfId="0" applyFont="1" applyBorder="1" applyAlignment="1" applyProtection="1">
      <alignment vertical="center" wrapText="1"/>
      <protection hidden="1"/>
    </xf>
    <xf numFmtId="0" fontId="26" fillId="0" borderId="34" xfId="0" applyFont="1" applyBorder="1"/>
    <xf numFmtId="0" fontId="26" fillId="0" borderId="33" xfId="0" applyFont="1" applyBorder="1"/>
    <xf numFmtId="0" fontId="29" fillId="0" borderId="0" xfId="0" applyFont="1" applyAlignment="1">
      <alignment horizontal="right"/>
    </xf>
    <xf numFmtId="0" fontId="26" fillId="0" borderId="0" xfId="0" applyFont="1" applyBorder="1"/>
    <xf numFmtId="0" fontId="29" fillId="0" borderId="0" xfId="0" applyFont="1"/>
    <xf numFmtId="0" fontId="38" fillId="0" borderId="0" xfId="0" applyFont="1"/>
    <xf numFmtId="0" fontId="41" fillId="0" borderId="0" xfId="0" applyFont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horizontal="center" wrapText="1"/>
      <protection hidden="1"/>
    </xf>
    <xf numFmtId="0" fontId="38" fillId="0" borderId="0" xfId="0" applyFont="1" applyProtection="1">
      <protection hidden="1"/>
    </xf>
    <xf numFmtId="0" fontId="42" fillId="0" borderId="0" xfId="0" applyFont="1" applyAlignment="1" applyProtection="1">
      <alignment horizontal="right"/>
      <protection hidden="1"/>
    </xf>
    <xf numFmtId="0" fontId="42" fillId="0" borderId="0" xfId="0" applyFont="1" applyProtection="1">
      <protection hidden="1"/>
    </xf>
    <xf numFmtId="0" fontId="43" fillId="0" borderId="0" xfId="0" applyFont="1" applyAlignment="1" applyProtection="1">
      <alignment horizontal="left"/>
      <protection hidden="1"/>
    </xf>
    <xf numFmtId="0" fontId="38" fillId="0" borderId="0" xfId="0" applyFont="1" applyAlignment="1" applyProtection="1">
      <alignment horizontal="right"/>
      <protection hidden="1"/>
    </xf>
    <xf numFmtId="0" fontId="38" fillId="0" borderId="34" xfId="0" applyFont="1" applyBorder="1" applyProtection="1">
      <protection hidden="1"/>
    </xf>
    <xf numFmtId="0" fontId="38" fillId="0" borderId="0" xfId="0" applyFont="1" applyAlignment="1" applyProtection="1">
      <alignment horizontal="left" vertical="center" wrapText="1"/>
      <protection hidden="1"/>
    </xf>
    <xf numFmtId="0" fontId="38" fillId="0" borderId="34" xfId="0" applyFont="1" applyBorder="1" applyAlignment="1" applyProtection="1">
      <protection hidden="1"/>
    </xf>
    <xf numFmtId="0" fontId="38" fillId="0" borderId="34" xfId="0" applyFont="1" applyBorder="1" applyAlignment="1" applyProtection="1">
      <alignment horizontal="right"/>
      <protection hidden="1"/>
    </xf>
    <xf numFmtId="0" fontId="47" fillId="0" borderId="0" xfId="0" applyFont="1" applyAlignment="1">
      <alignment horizontal="center" vertical="center" wrapText="1"/>
    </xf>
    <xf numFmtId="0" fontId="49" fillId="0" borderId="0" xfId="0" applyFont="1" applyAlignment="1">
      <alignment horizontal="left" wrapText="1"/>
    </xf>
    <xf numFmtId="0" fontId="49" fillId="0" borderId="0" xfId="0" applyFont="1" applyAlignment="1">
      <alignment horizontal="center" wrapText="1"/>
    </xf>
    <xf numFmtId="0" fontId="52" fillId="0" borderId="0" xfId="0" applyFont="1"/>
    <xf numFmtId="0" fontId="44" fillId="0" borderId="34" xfId="0" applyFont="1" applyBorder="1" applyAlignment="1"/>
    <xf numFmtId="0" fontId="44" fillId="0" borderId="34" xfId="0" applyFont="1" applyBorder="1"/>
    <xf numFmtId="0" fontId="44" fillId="0" borderId="33" xfId="0" applyFont="1" applyBorder="1" applyAlignment="1"/>
    <xf numFmtId="0" fontId="44" fillId="0" borderId="33" xfId="0" applyFont="1" applyBorder="1"/>
    <xf numFmtId="0" fontId="44" fillId="0" borderId="0" xfId="0" applyFont="1"/>
    <xf numFmtId="0" fontId="44" fillId="0" borderId="0" xfId="0" applyFont="1" applyAlignment="1">
      <alignment horizontal="left"/>
    </xf>
    <xf numFmtId="0" fontId="44" fillId="0" borderId="0" xfId="0" applyFont="1" applyAlignment="1"/>
    <xf numFmtId="0" fontId="44" fillId="0" borderId="35" xfId="0" applyFont="1" applyBorder="1" applyAlignment="1"/>
    <xf numFmtId="0" fontId="47" fillId="0" borderId="0" xfId="0" applyFont="1"/>
    <xf numFmtId="0" fontId="44" fillId="0" borderId="0" xfId="0" applyFont="1" applyBorder="1" applyAlignment="1"/>
    <xf numFmtId="0" fontId="57" fillId="0" borderId="0" xfId="0" applyFont="1" applyAlignment="1">
      <alignment vertical="top"/>
    </xf>
    <xf numFmtId="0" fontId="44" fillId="0" borderId="0" xfId="0" applyFont="1" applyAlignment="1">
      <alignment vertical="top"/>
    </xf>
    <xf numFmtId="0" fontId="55" fillId="0" borderId="0" xfId="0" applyFont="1" applyAlignment="1">
      <alignment vertical="top"/>
    </xf>
    <xf numFmtId="0" fontId="47" fillId="0" borderId="0" xfId="0" applyFont="1" applyAlignment="1">
      <alignment vertical="top"/>
    </xf>
    <xf numFmtId="0" fontId="47" fillId="0" borderId="0" xfId="0" applyFont="1" applyBorder="1" applyAlignment="1"/>
    <xf numFmtId="0" fontId="47" fillId="0" borderId="34" xfId="0" applyFont="1" applyBorder="1" applyAlignment="1"/>
    <xf numFmtId="168" fontId="44" fillId="0" borderId="0" xfId="0" applyNumberFormat="1" applyFont="1"/>
    <xf numFmtId="168" fontId="47" fillId="0" borderId="0" xfId="0" applyNumberFormat="1" applyFont="1"/>
    <xf numFmtId="168" fontId="0" fillId="0" borderId="0" xfId="0" applyNumberFormat="1"/>
    <xf numFmtId="168" fontId="56" fillId="0" borderId="0" xfId="0" applyNumberFormat="1" applyFont="1"/>
    <xf numFmtId="0" fontId="56" fillId="0" borderId="0" xfId="0" applyFont="1" applyAlignment="1">
      <alignment horizontal="left"/>
    </xf>
    <xf numFmtId="0" fontId="47" fillId="0" borderId="34" xfId="0" applyFont="1" applyBorder="1"/>
    <xf numFmtId="0" fontId="18" fillId="0" borderId="0" xfId="0" applyFont="1"/>
    <xf numFmtId="0" fontId="59" fillId="0" borderId="0" xfId="0" applyFont="1"/>
    <xf numFmtId="0" fontId="18" fillId="0" borderId="34" xfId="0" applyFont="1" applyBorder="1" applyAlignment="1">
      <alignment horizontal="center"/>
    </xf>
    <xf numFmtId="0" fontId="61" fillId="0" borderId="0" xfId="0" applyFont="1" applyBorder="1" applyAlignment="1">
      <alignment horizontal="left"/>
    </xf>
    <xf numFmtId="0" fontId="62" fillId="0" borderId="0" xfId="0" applyFont="1" applyBorder="1" applyAlignment="1">
      <alignment horizontal="left"/>
    </xf>
    <xf numFmtId="0" fontId="62" fillId="0" borderId="0" xfId="0" applyFont="1" applyBorder="1" applyAlignment="1">
      <alignment horizontal="left" wrapText="1"/>
    </xf>
    <xf numFmtId="0" fontId="18" fillId="0" borderId="41" xfId="0" applyFont="1" applyBorder="1"/>
    <xf numFmtId="0" fontId="68" fillId="0" borderId="0" xfId="0" applyFont="1"/>
    <xf numFmtId="0" fontId="18" fillId="0" borderId="0" xfId="0" applyFont="1" applyAlignment="1"/>
    <xf numFmtId="0" fontId="16" fillId="0" borderId="0" xfId="0" applyFont="1" applyAlignment="1"/>
    <xf numFmtId="0" fontId="16" fillId="0" borderId="35" xfId="0" applyFont="1" applyBorder="1" applyAlignment="1"/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7" fillId="0" borderId="13" xfId="0" applyFont="1" applyBorder="1" applyAlignment="1" applyProtection="1">
      <alignment horizontal="left" vertical="center"/>
      <protection hidden="1"/>
    </xf>
    <xf numFmtId="164" fontId="2" fillId="0" borderId="15" xfId="0" applyNumberFormat="1" applyFont="1" applyBorder="1" applyAlignment="1" applyProtection="1">
      <alignment horizontal="left" vertical="center"/>
      <protection hidden="1"/>
    </xf>
    <xf numFmtId="165" fontId="5" fillId="3" borderId="16" xfId="0" applyNumberFormat="1" applyFont="1" applyFill="1" applyBorder="1" applyAlignment="1" applyProtection="1">
      <alignment horizontal="center" vertical="center"/>
      <protection locked="0" hidden="1"/>
    </xf>
    <xf numFmtId="0" fontId="11" fillId="0" borderId="5" xfId="0" applyFont="1" applyBorder="1" applyAlignment="1" applyProtection="1">
      <alignment horizontal="left" vertical="center"/>
      <protection hidden="1"/>
    </xf>
    <xf numFmtId="166" fontId="2" fillId="0" borderId="5" xfId="0" applyNumberFormat="1" applyFont="1" applyBorder="1" applyAlignment="1" applyProtection="1">
      <protection hidden="1"/>
    </xf>
    <xf numFmtId="0" fontId="12" fillId="4" borderId="5" xfId="0" applyFont="1" applyFill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right" vertical="top"/>
      <protection hidden="1"/>
    </xf>
    <xf numFmtId="0" fontId="13" fillId="3" borderId="5" xfId="0" applyFont="1" applyFill="1" applyBorder="1" applyAlignment="1" applyProtection="1">
      <alignment horizontal="left" vertical="center"/>
      <protection locked="0"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15" fillId="0" borderId="32" xfId="0" applyFont="1" applyBorder="1" applyAlignment="1" applyProtection="1">
      <alignment horizontal="center" vertical="center" wrapText="1"/>
      <protection hidden="1"/>
    </xf>
    <xf numFmtId="0" fontId="15" fillId="0" borderId="13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left" vertical="top" wrapText="1"/>
      <protection hidden="1"/>
    </xf>
    <xf numFmtId="0" fontId="27" fillId="0" borderId="15" xfId="0" applyFont="1" applyBorder="1" applyAlignment="1" applyProtection="1">
      <alignment horizontal="center"/>
      <protection hidden="1"/>
    </xf>
    <xf numFmtId="0" fontId="28" fillId="0" borderId="5" xfId="0" applyFont="1" applyBorder="1" applyAlignment="1" applyProtection="1">
      <alignment horizontal="center" vertical="center" wrapText="1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30" fillId="0" borderId="15" xfId="0" applyFont="1" applyBorder="1" applyAlignment="1" applyProtection="1">
      <alignment horizontal="center"/>
      <protection hidden="1"/>
    </xf>
    <xf numFmtId="164" fontId="26" fillId="0" borderId="34" xfId="0" applyNumberFormat="1" applyFont="1" applyBorder="1" applyAlignment="1" applyProtection="1">
      <alignment horizontal="right"/>
      <protection hidden="1"/>
    </xf>
    <xf numFmtId="164" fontId="26" fillId="0" borderId="17" xfId="0" applyNumberFormat="1" applyFont="1" applyBorder="1" applyAlignment="1" applyProtection="1">
      <alignment horizontal="left"/>
      <protection hidden="1"/>
    </xf>
    <xf numFmtId="0" fontId="31" fillId="0" borderId="35" xfId="0" applyFont="1" applyBorder="1" applyAlignment="1" applyProtection="1">
      <alignment horizontal="center"/>
      <protection hidden="1"/>
    </xf>
    <xf numFmtId="0" fontId="31" fillId="0" borderId="35" xfId="0" applyFont="1" applyBorder="1" applyAlignment="1" applyProtection="1">
      <alignment horizontal="center" vertical="top" wrapText="1"/>
      <protection hidden="1"/>
    </xf>
    <xf numFmtId="0" fontId="31" fillId="0" borderId="7" xfId="0" applyFont="1" applyBorder="1" applyAlignment="1" applyProtection="1">
      <alignment horizontal="center" vertical="top" wrapText="1"/>
      <protection hidden="1"/>
    </xf>
    <xf numFmtId="0" fontId="32" fillId="0" borderId="34" xfId="0" applyFont="1" applyBorder="1" applyAlignment="1" applyProtection="1">
      <alignment horizontal="left"/>
      <protection hidden="1"/>
    </xf>
    <xf numFmtId="165" fontId="26" fillId="0" borderId="34" xfId="0" applyNumberFormat="1" applyFont="1" applyBorder="1" applyAlignment="1" applyProtection="1">
      <alignment horizontal="center"/>
      <protection hidden="1"/>
    </xf>
    <xf numFmtId="0" fontId="33" fillId="0" borderId="5" xfId="0" applyFont="1" applyBorder="1" applyAlignment="1" applyProtection="1">
      <alignment horizontal="left" vertical="center"/>
      <protection hidden="1"/>
    </xf>
    <xf numFmtId="0" fontId="26" fillId="0" borderId="33" xfId="0" applyFont="1" applyBorder="1" applyAlignment="1" applyProtection="1">
      <alignment horizontal="center"/>
      <protection hidden="1"/>
    </xf>
    <xf numFmtId="1" fontId="34" fillId="0" borderId="33" xfId="0" applyNumberFormat="1" applyFont="1" applyBorder="1" applyAlignment="1" applyProtection="1">
      <alignment horizontal="left"/>
      <protection hidden="1"/>
    </xf>
    <xf numFmtId="164" fontId="26" fillId="0" borderId="33" xfId="0" applyNumberFormat="1" applyFont="1" applyBorder="1" applyAlignment="1" applyProtection="1">
      <alignment horizontal="center"/>
      <protection hidden="1"/>
    </xf>
    <xf numFmtId="1" fontId="26" fillId="0" borderId="33" xfId="0" applyNumberFormat="1" applyFont="1" applyBorder="1" applyAlignment="1" applyProtection="1">
      <alignment horizontal="center"/>
      <protection hidden="1"/>
    </xf>
    <xf numFmtId="0" fontId="30" fillId="0" borderId="5" xfId="0" applyFont="1" applyBorder="1" applyAlignment="1" applyProtection="1">
      <alignment horizontal="center" vertical="center" wrapText="1"/>
      <protection hidden="1"/>
    </xf>
    <xf numFmtId="0" fontId="27" fillId="0" borderId="34" xfId="0" applyFont="1" applyBorder="1" applyAlignment="1" applyProtection="1">
      <alignment horizontal="left"/>
      <protection hidden="1"/>
    </xf>
    <xf numFmtId="0" fontId="26" fillId="0" borderId="34" xfId="0" applyFont="1" applyBorder="1" applyAlignment="1" applyProtection="1">
      <alignment horizontal="center"/>
      <protection hidden="1"/>
    </xf>
    <xf numFmtId="0" fontId="31" fillId="0" borderId="7" xfId="0" applyFont="1" applyBorder="1" applyAlignment="1" applyProtection="1">
      <alignment horizontal="center" vertical="top"/>
      <protection hidden="1"/>
    </xf>
    <xf numFmtId="0" fontId="26" fillId="0" borderId="5" xfId="0" applyFont="1" applyBorder="1" applyAlignment="1" applyProtection="1">
      <alignment horizontal="center"/>
      <protection hidden="1"/>
    </xf>
    <xf numFmtId="0" fontId="27" fillId="0" borderId="33" xfId="0" applyFont="1" applyBorder="1" applyAlignment="1" applyProtection="1">
      <alignment horizontal="left"/>
      <protection hidden="1"/>
    </xf>
    <xf numFmtId="0" fontId="31" fillId="0" borderId="36" xfId="0" applyFont="1" applyBorder="1" applyAlignment="1" applyProtection="1">
      <alignment horizontal="center"/>
      <protection hidden="1"/>
    </xf>
    <xf numFmtId="0" fontId="26" fillId="0" borderId="37" xfId="0" applyFont="1" applyBorder="1" applyAlignment="1" applyProtection="1">
      <alignment horizontal="center" vertical="center" wrapText="1"/>
      <protection hidden="1"/>
    </xf>
    <xf numFmtId="0" fontId="26" fillId="0" borderId="38" xfId="0" applyFont="1" applyBorder="1" applyAlignment="1" applyProtection="1">
      <alignment horizontal="center" vertical="center" wrapText="1"/>
      <protection hidden="1"/>
    </xf>
    <xf numFmtId="0" fontId="26" fillId="0" borderId="5" xfId="0" applyFont="1" applyBorder="1" applyAlignment="1" applyProtection="1">
      <alignment horizontal="center" vertical="center" wrapText="1"/>
      <protection hidden="1"/>
    </xf>
    <xf numFmtId="0" fontId="35" fillId="0" borderId="37" xfId="0" applyFont="1" applyBorder="1" applyAlignment="1" applyProtection="1">
      <alignment horizontal="center" vertical="center" wrapText="1"/>
      <protection hidden="1"/>
    </xf>
    <xf numFmtId="0" fontId="36" fillId="0" borderId="38" xfId="0" applyFont="1" applyBorder="1" applyAlignment="1" applyProtection="1">
      <alignment horizontal="center" vertical="center" wrapText="1"/>
      <protection hidden="1"/>
    </xf>
    <xf numFmtId="0" fontId="26" fillId="0" borderId="7" xfId="0" applyFont="1" applyBorder="1" applyAlignment="1" applyProtection="1">
      <alignment horizontal="left" vertical="center"/>
      <protection hidden="1"/>
    </xf>
    <xf numFmtId="0" fontId="26" fillId="0" borderId="7" xfId="0" applyFont="1" applyBorder="1" applyAlignment="1" applyProtection="1">
      <alignment horizontal="center" vertical="center"/>
      <protection hidden="1"/>
    </xf>
    <xf numFmtId="1" fontId="26" fillId="0" borderId="38" xfId="0" applyNumberFormat="1" applyFont="1" applyBorder="1" applyAlignment="1" applyProtection="1">
      <alignment horizontal="center" vertical="center" wrapText="1"/>
      <protection hidden="1"/>
    </xf>
    <xf numFmtId="1" fontId="36" fillId="0" borderId="39" xfId="0" applyNumberFormat="1" applyFont="1" applyBorder="1" applyAlignment="1" applyProtection="1">
      <alignment horizontal="center" vertical="center"/>
      <protection hidden="1"/>
    </xf>
    <xf numFmtId="14" fontId="26" fillId="0" borderId="23" xfId="0" applyNumberFormat="1" applyFont="1" applyBorder="1" applyAlignment="1" applyProtection="1">
      <alignment horizontal="center" vertical="center"/>
      <protection hidden="1"/>
    </xf>
    <xf numFmtId="1" fontId="26" fillId="0" borderId="23" xfId="0" applyNumberFormat="1" applyFont="1" applyBorder="1" applyAlignment="1" applyProtection="1">
      <alignment horizontal="center" vertical="center"/>
      <protection hidden="1"/>
    </xf>
    <xf numFmtId="0" fontId="26" fillId="0" borderId="23" xfId="0" applyFont="1" applyBorder="1" applyAlignment="1" applyProtection="1">
      <alignment horizontal="center" vertical="center"/>
      <protection hidden="1"/>
    </xf>
    <xf numFmtId="0" fontId="26" fillId="0" borderId="0" xfId="0" applyFont="1" applyBorder="1" applyAlignment="1">
      <alignment horizontal="right" wrapText="1"/>
    </xf>
    <xf numFmtId="0" fontId="29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31" fillId="0" borderId="5" xfId="0" applyFont="1" applyBorder="1" applyAlignment="1" applyProtection="1">
      <alignment horizontal="left" vertical="top" wrapText="1"/>
      <protection hidden="1"/>
    </xf>
    <xf numFmtId="0" fontId="35" fillId="0" borderId="5" xfId="0" applyFont="1" applyBorder="1" applyAlignment="1" applyProtection="1">
      <alignment horizontal="center" vertical="top" wrapText="1"/>
      <protection hidden="1"/>
    </xf>
    <xf numFmtId="0" fontId="26" fillId="0" borderId="7" xfId="0" applyFont="1" applyBorder="1" applyAlignment="1" applyProtection="1">
      <alignment horizontal="center" vertical="center" wrapText="1"/>
      <protection hidden="1"/>
    </xf>
    <xf numFmtId="0" fontId="35" fillId="0" borderId="0" xfId="0" applyFont="1" applyBorder="1" applyAlignment="1" applyProtection="1">
      <alignment horizontal="center" vertical="center" wrapText="1"/>
      <protection hidden="1"/>
    </xf>
    <xf numFmtId="0" fontId="26" fillId="0" borderId="13" xfId="0" applyFont="1" applyBorder="1" applyAlignment="1" applyProtection="1">
      <alignment horizontal="center" vertical="center" wrapText="1"/>
      <protection hidden="1"/>
    </xf>
    <xf numFmtId="0" fontId="39" fillId="0" borderId="0" xfId="0" applyFont="1" applyBorder="1" applyAlignment="1" applyProtection="1">
      <alignment horizontal="center" vertical="center" wrapText="1"/>
      <protection hidden="1"/>
    </xf>
    <xf numFmtId="0" fontId="40" fillId="0" borderId="0" xfId="0" applyFont="1" applyBorder="1" applyAlignment="1" applyProtection="1">
      <alignment horizontal="center" wrapText="1"/>
      <protection hidden="1"/>
    </xf>
    <xf numFmtId="0" fontId="38" fillId="0" borderId="0" xfId="0" applyFont="1" applyBorder="1" applyAlignment="1" applyProtection="1">
      <alignment horizontal="center" wrapText="1"/>
      <protection hidden="1"/>
    </xf>
    <xf numFmtId="0" fontId="38" fillId="0" borderId="0" xfId="0" applyFont="1" applyBorder="1" applyAlignment="1" applyProtection="1">
      <alignment horizontal="right" vertical="center" wrapText="1"/>
      <protection hidden="1"/>
    </xf>
    <xf numFmtId="0" fontId="38" fillId="0" borderId="0" xfId="0" applyFont="1" applyBorder="1" applyAlignment="1" applyProtection="1">
      <alignment horizontal="center" vertical="top" wrapText="1"/>
      <protection hidden="1"/>
    </xf>
    <xf numFmtId="0" fontId="38" fillId="0" borderId="0" xfId="0" applyFont="1" applyBorder="1" applyAlignment="1" applyProtection="1">
      <alignment horizontal="right"/>
      <protection hidden="1"/>
    </xf>
    <xf numFmtId="0" fontId="38" fillId="0" borderId="0" xfId="0" applyFont="1" applyBorder="1" applyAlignment="1" applyProtection="1">
      <alignment horizontal="left" wrapText="1"/>
      <protection hidden="1"/>
    </xf>
    <xf numFmtId="0" fontId="38" fillId="0" borderId="0" xfId="0" applyFont="1"/>
    <xf numFmtId="167" fontId="38" fillId="0" borderId="34" xfId="0" applyNumberFormat="1" applyFont="1" applyBorder="1" applyAlignment="1" applyProtection="1">
      <alignment horizontal="center" vertical="center" wrapText="1"/>
      <protection hidden="1"/>
    </xf>
    <xf numFmtId="0" fontId="38" fillId="0" borderId="33" xfId="0" applyFont="1" applyBorder="1" applyAlignment="1" applyProtection="1">
      <alignment horizontal="center"/>
      <protection hidden="1"/>
    </xf>
    <xf numFmtId="0" fontId="38" fillId="4" borderId="33" xfId="0" applyFont="1" applyFill="1" applyBorder="1" applyAlignment="1" applyProtection="1">
      <alignment horizontal="center"/>
      <protection hidden="1"/>
    </xf>
    <xf numFmtId="0" fontId="44" fillId="0" borderId="0" xfId="0" applyFont="1" applyBorder="1" applyAlignment="1">
      <alignment horizontal="right"/>
    </xf>
    <xf numFmtId="0" fontId="4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left" wrapText="1"/>
    </xf>
    <xf numFmtId="0" fontId="49" fillId="0" borderId="0" xfId="0" applyFont="1" applyBorder="1" applyAlignment="1">
      <alignment horizontal="center" wrapText="1"/>
    </xf>
    <xf numFmtId="0" fontId="50" fillId="0" borderId="0" xfId="0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44" fillId="0" borderId="0" xfId="0" applyFont="1" applyBorder="1" applyAlignment="1">
      <alignment horizontal="left"/>
    </xf>
    <xf numFmtId="0" fontId="44" fillId="0" borderId="35" xfId="0" applyFont="1" applyBorder="1" applyAlignment="1">
      <alignment horizontal="left"/>
    </xf>
    <xf numFmtId="0" fontId="53" fillId="0" borderId="34" xfId="0" applyFont="1" applyBorder="1" applyAlignment="1">
      <alignment horizontal="center"/>
    </xf>
    <xf numFmtId="14" fontId="53" fillId="0" borderId="33" xfId="0" applyNumberFormat="1" applyFont="1" applyBorder="1" applyAlignment="1">
      <alignment horizontal="center"/>
    </xf>
    <xf numFmtId="14" fontId="44" fillId="0" borderId="33" xfId="0" applyNumberFormat="1" applyFont="1" applyBorder="1" applyAlignment="1">
      <alignment horizontal="center" wrapText="1"/>
    </xf>
    <xf numFmtId="0" fontId="53" fillId="0" borderId="35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1" fontId="53" fillId="0" borderId="34" xfId="0" applyNumberFormat="1" applyFont="1" applyBorder="1" applyAlignment="1">
      <alignment horizontal="center"/>
    </xf>
    <xf numFmtId="0" fontId="53" fillId="0" borderId="33" xfId="0" applyFont="1" applyBorder="1" applyAlignment="1">
      <alignment horizontal="left"/>
    </xf>
    <xf numFmtId="0" fontId="53" fillId="0" borderId="34" xfId="0" applyFont="1" applyBorder="1" applyAlignment="1">
      <alignment horizontal="left"/>
    </xf>
    <xf numFmtId="0" fontId="53" fillId="0" borderId="34" xfId="0" applyFont="1" applyBorder="1" applyAlignment="1">
      <alignment horizontal="left" wrapText="1"/>
    </xf>
    <xf numFmtId="0" fontId="53" fillId="0" borderId="33" xfId="0" applyFont="1" applyBorder="1" applyAlignment="1">
      <alignment horizontal="center"/>
    </xf>
    <xf numFmtId="0" fontId="53" fillId="0" borderId="33" xfId="0" applyFont="1" applyBorder="1" applyAlignment="1">
      <alignment horizontal="center" wrapText="1"/>
    </xf>
    <xf numFmtId="0" fontId="54" fillId="0" borderId="35" xfId="0" applyFont="1" applyBorder="1" applyAlignment="1">
      <alignment horizontal="center" vertical="top"/>
    </xf>
    <xf numFmtId="0" fontId="55" fillId="0" borderId="35" xfId="0" applyFont="1" applyBorder="1" applyAlignment="1">
      <alignment horizontal="center" vertical="top"/>
    </xf>
    <xf numFmtId="0" fontId="44" fillId="0" borderId="0" xfId="0" applyFont="1" applyBorder="1" applyAlignment="1"/>
    <xf numFmtId="0" fontId="44" fillId="0" borderId="34" xfId="0" applyFont="1" applyBorder="1" applyAlignment="1">
      <alignment horizontal="center"/>
    </xf>
    <xf numFmtId="0" fontId="56" fillId="0" borderId="0" xfId="0" applyFont="1" applyBorder="1" applyAlignment="1"/>
    <xf numFmtId="0" fontId="56" fillId="0" borderId="0" xfId="0" applyFont="1" applyBorder="1" applyAlignment="1">
      <alignment horizontal="center"/>
    </xf>
    <xf numFmtId="0" fontId="56" fillId="0" borderId="34" xfId="0" applyFont="1" applyBorder="1" applyAlignment="1">
      <alignment horizontal="center"/>
    </xf>
    <xf numFmtId="0" fontId="58" fillId="0" borderId="33" xfId="0" applyFont="1" applyBorder="1" applyAlignment="1">
      <alignment horizontal="center" wrapText="1"/>
    </xf>
    <xf numFmtId="0" fontId="46" fillId="0" borderId="34" xfId="0" applyFont="1" applyBorder="1" applyAlignment="1">
      <alignment horizontal="left"/>
    </xf>
    <xf numFmtId="168" fontId="46" fillId="0" borderId="33" xfId="0" applyNumberFormat="1" applyFont="1" applyBorder="1" applyAlignment="1">
      <alignment horizontal="center"/>
    </xf>
    <xf numFmtId="168" fontId="53" fillId="0" borderId="33" xfId="0" applyNumberFormat="1" applyFont="1" applyBorder="1" applyAlignment="1" applyProtection="1">
      <alignment horizontal="center"/>
    </xf>
    <xf numFmtId="168" fontId="44" fillId="0" borderId="0" xfId="0" applyNumberFormat="1" applyFont="1" applyBorder="1" applyAlignment="1"/>
    <xf numFmtId="168" fontId="56" fillId="0" borderId="0" xfId="0" applyNumberFormat="1" applyFont="1" applyBorder="1" applyAlignment="1"/>
    <xf numFmtId="0" fontId="46" fillId="0" borderId="34" xfId="0" applyFont="1" applyBorder="1" applyAlignment="1">
      <alignment horizontal="center"/>
    </xf>
    <xf numFmtId="0" fontId="53" fillId="0" borderId="34" xfId="0" applyFont="1" applyBorder="1" applyAlignment="1">
      <alignment horizontal="center" wrapText="1"/>
    </xf>
    <xf numFmtId="0" fontId="48" fillId="0" borderId="34" xfId="0" applyFont="1" applyBorder="1" applyAlignment="1">
      <alignment horizontal="center"/>
    </xf>
    <xf numFmtId="0" fontId="57" fillId="0" borderId="35" xfId="0" applyFont="1" applyBorder="1" applyAlignment="1">
      <alignment horizontal="center"/>
    </xf>
    <xf numFmtId="0" fontId="55" fillId="0" borderId="35" xfId="0" applyFont="1" applyBorder="1" applyAlignment="1">
      <alignment horizontal="center"/>
    </xf>
    <xf numFmtId="0" fontId="56" fillId="0" borderId="0" xfId="0" applyFont="1" applyBorder="1" applyAlignment="1">
      <alignment horizontal="left"/>
    </xf>
    <xf numFmtId="0" fontId="45" fillId="0" borderId="34" xfId="0" applyFont="1" applyBorder="1" applyAlignment="1">
      <alignment horizontal="center" wrapText="1"/>
    </xf>
    <xf numFmtId="0" fontId="47" fillId="0" borderId="0" xfId="0" applyFont="1" applyBorder="1" applyAlignment="1">
      <alignment horizontal="center"/>
    </xf>
    <xf numFmtId="14" fontId="18" fillId="0" borderId="34" xfId="0" applyNumberFormat="1" applyFont="1" applyBorder="1" applyAlignment="1">
      <alignment horizontal="center"/>
    </xf>
    <xf numFmtId="14" fontId="60" fillId="0" borderId="34" xfId="0" applyNumberFormat="1" applyFont="1" applyBorder="1" applyAlignment="1">
      <alignment horizontal="center"/>
    </xf>
    <xf numFmtId="0" fontId="61" fillId="0" borderId="34" xfId="0" applyFont="1" applyBorder="1" applyAlignment="1">
      <alignment horizontal="left" wrapText="1"/>
    </xf>
    <xf numFmtId="0" fontId="62" fillId="0" borderId="34" xfId="0" applyFont="1" applyBorder="1" applyAlignment="1">
      <alignment horizontal="left" wrapText="1"/>
    </xf>
    <xf numFmtId="0" fontId="63" fillId="0" borderId="41" xfId="0" applyFont="1" applyBorder="1" applyAlignment="1">
      <alignment horizontal="left"/>
    </xf>
    <xf numFmtId="0" fontId="64" fillId="0" borderId="0" xfId="0" applyFont="1" applyBorder="1" applyAlignment="1">
      <alignment horizontal="center" wrapText="1"/>
    </xf>
    <xf numFmtId="0" fontId="65" fillId="0" borderId="35" xfId="0" applyFont="1" applyBorder="1" applyAlignment="1">
      <alignment horizontal="left"/>
    </xf>
    <xf numFmtId="0" fontId="66" fillId="0" borderId="35" xfId="0" applyFont="1" applyBorder="1" applyAlignment="1">
      <alignment horizontal="center"/>
    </xf>
    <xf numFmtId="0" fontId="67" fillId="0" borderId="3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59" fillId="0" borderId="34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68" fillId="0" borderId="34" xfId="0" applyFont="1" applyBorder="1" applyAlignment="1">
      <alignment horizontal="center"/>
    </xf>
    <xf numFmtId="0" fontId="59" fillId="0" borderId="33" xfId="0" applyFont="1" applyBorder="1" applyAlignment="1">
      <alignment horizontal="center"/>
    </xf>
    <xf numFmtId="0" fontId="68" fillId="0" borderId="33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59" fillId="0" borderId="33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68" fillId="0" borderId="33" xfId="0" applyFont="1" applyBorder="1" applyAlignment="1">
      <alignment horizontal="left"/>
    </xf>
    <xf numFmtId="0" fontId="16" fillId="0" borderId="35" xfId="0" applyFont="1" applyBorder="1" applyAlignment="1">
      <alignment horizontal="center"/>
    </xf>
    <xf numFmtId="164" fontId="2" fillId="0" borderId="14" xfId="0" applyNumberFormat="1" applyFont="1" applyBorder="1" applyAlignment="1" applyProtection="1">
      <alignment horizontal="left" vertical="center"/>
      <protection hidden="1"/>
    </xf>
    <xf numFmtId="0" fontId="7" fillId="0" borderId="6" xfId="0" applyFont="1" applyBorder="1" applyAlignment="1" applyProtection="1">
      <alignment horizontal="left" vertical="center"/>
      <protection hidden="1"/>
    </xf>
  </cellXfs>
  <cellStyles count="1">
    <cellStyle name="Обычный" xfId="0" builtinId="0"/>
  </cellStyles>
  <dxfs count="8"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b val="0"/>
        <i val="0"/>
        <color rgb="FFC00000"/>
      </font>
    </dxf>
    <dxf>
      <font>
        <sz val="11"/>
        <color rgb="FF000000"/>
        <name val="Calibri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4F6228"/>
      <rgbColor rgb="FF800080"/>
      <rgbColor rgb="FF008080"/>
      <rgbColor rgb="FFBFBFBF"/>
      <rgbColor rgb="FF8080FF"/>
      <rgbColor rgb="FF9999FF"/>
      <rgbColor rgb="FFC0504D"/>
      <rgbColor rgb="FFFFFFCC"/>
      <rgbColor rgb="FFBEE3E8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A6A6A6"/>
      <rgbColor rgb="FF17375E"/>
      <rgbColor rgb="FF339966"/>
      <rgbColor rgb="FF0A2928"/>
      <rgbColor rgb="FF333300"/>
      <rgbColor rgb="FF993300"/>
      <rgbColor rgb="FF993366"/>
      <rgbColor rgb="FF1F497D"/>
      <rgbColor rgb="FF173F4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4320</xdr:colOff>
      <xdr:row>0</xdr:row>
      <xdr:rowOff>756360</xdr:rowOff>
    </xdr:to>
    <xdr:sp macro="" textlink="">
      <xdr:nvSpPr>
        <xdr:cNvPr id="3" name="CustomShape 1"/>
        <xdr:cNvSpPr/>
      </xdr:nvSpPr>
      <xdr:spPr>
        <a:xfrm>
          <a:off x="0" y="0"/>
          <a:ext cx="18684720" cy="756360"/>
        </a:xfrm>
        <a:prstGeom prst="rect">
          <a:avLst/>
        </a:prstGeom>
        <a:solidFill>
          <a:srgbClr val="362A95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457200" tIns="45000" rIns="90000" bIns="45000" anchor="ctr"/>
        <a:lstStyle/>
        <a:p>
          <a:pPr>
            <a:lnSpc>
              <a:spcPct val="100000"/>
            </a:lnSpc>
          </a:pPr>
          <a:r>
            <a:rPr lang="ru-RU" sz="2800" b="0" strike="noStrike" spc="-1">
              <a:solidFill>
                <a:srgbClr val="FFFFFF"/>
              </a:solidFill>
              <a:latin typeface="Century Gothic"/>
            </a:rPr>
            <a:t>Квалификационные состязания РКФ г. Иркутск 2020</a:t>
          </a:r>
          <a:endParaRPr lang="ru-RU" sz="28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19080</xdr:colOff>
      <xdr:row>0</xdr:row>
      <xdr:rowOff>19080</xdr:rowOff>
    </xdr:from>
    <xdr:to>
      <xdr:col>2</xdr:col>
      <xdr:colOff>366840</xdr:colOff>
      <xdr:row>4</xdr:row>
      <xdr:rowOff>170640</xdr:rowOff>
    </xdr:to>
    <xdr:pic>
      <xdr:nvPicPr>
        <xdr:cNvPr id="2" name="Рисунок 2"/>
        <xdr:cNvPicPr/>
      </xdr:nvPicPr>
      <xdr:blipFill>
        <a:blip xmlns:r="http://schemas.openxmlformats.org/officeDocument/2006/relationships" r:embed="rId1"/>
        <a:srcRect b="40493"/>
        <a:stretch/>
      </xdr:blipFill>
      <xdr:spPr>
        <a:xfrm>
          <a:off x="19080" y="19080"/>
          <a:ext cx="1808640" cy="1103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85680</xdr:colOff>
      <xdr:row>7</xdr:row>
      <xdr:rowOff>133200</xdr:rowOff>
    </xdr:from>
    <xdr:to>
      <xdr:col>3</xdr:col>
      <xdr:colOff>56520</xdr:colOff>
      <xdr:row>11</xdr:row>
      <xdr:rowOff>104040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5680" y="1476000"/>
          <a:ext cx="907920" cy="914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4"/>
  <sheetViews>
    <sheetView showGridLines="0" tabSelected="1" zoomScale="75" zoomScaleNormal="75" workbookViewId="0">
      <selection activeCell="M12" sqref="M12"/>
    </sheetView>
  </sheetViews>
  <sheetFormatPr defaultRowHeight="15"/>
  <cols>
    <col min="1" max="1" width="21.140625" style="1" customWidth="1"/>
    <col min="2" max="2" width="27.140625" style="1" customWidth="1"/>
    <col min="3" max="3" width="10.42578125" style="1" customWidth="1"/>
    <col min="4" max="4" width="6" style="1" customWidth="1"/>
    <col min="5" max="5" width="5.7109375" style="1" customWidth="1"/>
    <col min="6" max="6" width="8.140625" style="1" customWidth="1"/>
    <col min="7" max="7" width="18" style="1" customWidth="1"/>
    <col min="8" max="8" width="17.85546875" style="1" customWidth="1"/>
    <col min="9" max="9" width="25" style="1" customWidth="1"/>
    <col min="10" max="10" width="14.5703125" style="1" customWidth="1"/>
    <col min="11" max="11" width="18.140625" style="1" customWidth="1"/>
    <col min="12" max="12" width="22.42578125" style="1" customWidth="1"/>
    <col min="13" max="13" width="21" style="1" customWidth="1"/>
    <col min="14" max="14" width="19.28515625" style="1" customWidth="1"/>
    <col min="15" max="16" width="9.140625" style="1" customWidth="1"/>
    <col min="17" max="17" width="11.7109375" style="1" customWidth="1"/>
    <col min="18" max="1025" width="9.140625" style="1" customWidth="1"/>
  </cols>
  <sheetData>
    <row r="1" spans="1:17" ht="60" customHeight="1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17" ht="18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46.5" customHeight="1">
      <c r="A3" s="159" t="s">
        <v>169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</row>
    <row r="4" spans="1:17" ht="16.5" thickBot="1">
      <c r="A4" s="160" t="s">
        <v>0</v>
      </c>
      <c r="B4" s="160"/>
      <c r="H4" s="3"/>
      <c r="I4" s="4" t="e">
        <f>INDEX(A85:H103,MATCH(B12,A85:A101,0),5)</f>
        <v>#N/A</v>
      </c>
      <c r="J4" s="5" t="e">
        <f>ROUNDDOWN((G6-L4)/-365,0.1)</f>
        <v>#VALUE!</v>
      </c>
      <c r="K4" s="5" t="str">
        <f>IF(ISBLANK(B12),"",IF(ISBLANK(O6),INDEX(A50:E101,MATCH(B12,A50:A101,0),2),IF((O6-M6)&gt;1,INDEX(A50:E101,MATCH(B12,A50:A101,0),2)&amp;"+ "&amp;INDEX(A50:E101,MATCH(B12,A50:A101,0),3)&amp;"+ "&amp;INDEX(A50:E101,MATCH(B12,A50:A101,0),4),INDEX(A50:E101,MATCH(B12,A50:A101,0),2))))</f>
        <v/>
      </c>
      <c r="L4" s="6">
        <f>M6-1</f>
        <v>44183</v>
      </c>
      <c r="M4" s="5" t="e">
        <f>INDEX(A85:H103,MATCH(B12,A85:A101,0),6)</f>
        <v>#N/A</v>
      </c>
      <c r="N4" s="5" t="e">
        <f>INDEX(A85:H103,MATCH(B12,A85:A101,0),7)</f>
        <v>#N/A</v>
      </c>
      <c r="O4" s="3"/>
      <c r="P4" s="3"/>
      <c r="Q4" s="3"/>
    </row>
    <row r="5" spans="1:17" ht="19.5" thickBot="1">
      <c r="A5" s="7" t="s">
        <v>1</v>
      </c>
      <c r="B5" s="8"/>
      <c r="D5" s="9"/>
      <c r="E5" s="10"/>
      <c r="F5" s="10"/>
      <c r="G5" s="11"/>
      <c r="H5" s="12"/>
      <c r="I5" s="161" t="s">
        <v>2</v>
      </c>
      <c r="J5" s="161"/>
      <c r="K5" s="161"/>
      <c r="L5" s="161"/>
      <c r="M5" s="292" t="s">
        <v>3</v>
      </c>
      <c r="N5" s="13"/>
      <c r="O5" s="14"/>
      <c r="P5" s="15"/>
      <c r="Q5" s="16"/>
    </row>
    <row r="6" spans="1:17" ht="19.5" thickBot="1">
      <c r="A6" s="7" t="s">
        <v>4</v>
      </c>
      <c r="B6" s="17"/>
      <c r="D6" s="18"/>
      <c r="E6" s="19"/>
      <c r="F6" s="19"/>
      <c r="G6" s="20" t="str">
        <f>IF(ISBLANK(F6)," ",DATE(F6,E6,D6))</f>
        <v xml:space="preserve"> </v>
      </c>
      <c r="H6" s="21"/>
      <c r="I6" s="162" t="s">
        <v>176</v>
      </c>
      <c r="J6" s="162"/>
      <c r="K6" s="162"/>
      <c r="L6" s="162"/>
      <c r="M6" s="291">
        <v>44184</v>
      </c>
      <c r="N6" s="291"/>
      <c r="O6" s="163"/>
      <c r="P6" s="163"/>
      <c r="Q6" s="163"/>
    </row>
    <row r="7" spans="1:17" ht="18.75" customHeight="1" thickBot="1">
      <c r="A7" s="7" t="s">
        <v>5</v>
      </c>
      <c r="B7" s="17"/>
      <c r="D7" s="164"/>
      <c r="E7" s="164"/>
      <c r="F7" s="164"/>
      <c r="G7" s="22"/>
      <c r="I7" s="165"/>
      <c r="J7" s="165"/>
      <c r="K7" s="165"/>
      <c r="L7" s="165"/>
      <c r="M7" s="166"/>
      <c r="N7" s="166"/>
      <c r="O7" s="23"/>
      <c r="P7" s="24"/>
      <c r="Q7" s="25"/>
    </row>
    <row r="8" spans="1:17" ht="19.5" thickBot="1">
      <c r="A8" s="26" t="s">
        <v>6</v>
      </c>
      <c r="B8" s="27" t="str">
        <f>IF(OR(ISBLANK(F6),ISBLANK(E6),ISBLANK(D6),ISBLANK(B12)),"",IF(OR(ROUNDDOWN((G6-L4)/-365,0.1)&lt;M4,ROUNDDOWN((G6-L4)/-365,0.1)&gt;N4),"Не проходит по возрасту!",ROUNDDOWN((G6-L4)/-365,0.1)&amp;" лет"))</f>
        <v/>
      </c>
      <c r="C8" s="1" t="s">
        <v>177</v>
      </c>
      <c r="D8" s="164"/>
      <c r="E8" s="164"/>
      <c r="F8" s="164"/>
      <c r="G8" s="28"/>
    </row>
    <row r="9" spans="1:17" ht="19.5" thickBot="1">
      <c r="A9" s="7" t="s">
        <v>7</v>
      </c>
      <c r="B9" s="29"/>
      <c r="D9" s="167" t="str">
        <f>IF(ISBLANK(B12),"Выберите класс",IF(ISBLANK(B5),"Введите фамилию гонщика",IF(ISBLANK(B6),"Введите имя",IF(ISBLANK(B7),"Введите отчество",IF(ISBLANK(F6),"Введите дату рождения",IF(ISBLANK(B9),"Введите город",IF(ISBLANK(D7),"Введите контактный телефон",IF(AND(ISBLANK(A18),ISBLANK(A19),ISBLANK(A20),ISBLANK(A21),ISBLANK(A22),ISBLANK(A23),ISBLANK(A24),ISBLANK(A25),ISBLANK(A26),ISBLANK(A27),ISBLANK(A28),ISBLANK(A29)),"Выберите породу собаки",IF(AND(ISBLANK(B18),ISBLANK(B19),ISBLANK(B20),ISBLANK(B21),ISBLANK(B22),ISBLANK(B23),ISBLANK(B24),ISBLANK(B25),ISBLANK(B26),ISBLANK(B27),ISBLANK(B28),ISBLANK(B29)),"Введите кличку собаки",IF(AND(ISBLANK(C18),ISBLANK(C19),ISBLANK(C20),ISBLANK(C21),ISBLANK(C22),ISBLANK(C23),ISBLANK(C24),ISBLANK(C25),ISBLANK(C26),ISBLANK(C27),ISBLANK(C28),ISBLANK(C29)),"Выберите пол собаки",IF(AND(ISBLANK(F18),ISBLANK(F19),ISBLANK(F20),ISBLANK(F21),ISBLANK(F22),ISBLANK(F23),ISBLANK(F24),ISBLANK(F25),ISBLANK(F26),ISBLANK(F27),ISBLANK(F28),ISBLANK(F29)),"Введите дату рождения собаки",IF(AND(ISBLANK(I18),ISBLANK(I19),ISBLANK(I20),ISBLANK(I21),ISBLANK(I22),ISBLANK(I23),ISBLANK(I24),ISBLANK(I25),ISBLANK(I26),ISBLANK(I27),ISBLANK(I28),ISBLANK(I29)),"Введите номер чипа собаки",IF(AND(OR(ISBLANK(J18),ISBLANK(K18)),OR(ISBLANK(K19),ISBLANK(J19)),OR(ISBLANK(K20),ISBLANK(J20)),OR(ISBLANK(#REF!),ISBLANK(J21)),OR(ISBLANK(K22),ISBLANK(J22)),OR(ISBLANK(K23),ISBLANK(J23)),OR(ISBLANK(K24),ISBLANK(J24)),OR(ISBLANK(K25),ISBLANK(J25)),OR(ISBLANK(K26),ISBLANK(J26)),OR(ISBLANK(K27),ISBLANK(J27)),OR(ISBLANK(K28),ISBLANK(J28)),OR(ISBLANK(K29),ISBLANK(J29))),"Введите родословную собаки, если есть",IF(AND(ISBLANK(L18),ISBLANK(L19),ISBLANK(K21),ISBLANK(L21),ISBLANK(L22),ISBLANK(L23),ISBLANK(L24),ISBLANK(L25),ISBLANK(L26),ISBLANK(L27),ISBLANK(L28),ISBLANK(L29)),"Введите владельца собаки",IF(AND(OR(O18="Собака допущена",ISBLANK(O18)),OR(O19="Собака допущена",O19=""),OR(O20="Собака допущена",O20=""),OR(O21="Собака допущена",O21=""),OR(O22="Собака допущена",O22=""),OR(O23="Собака допущена",O23=""),OR(O24="Собака допущена",O24=""),OR(O25="Собака допущена",O25=""),OR(O26="Собака допущена",O26=""),OR(O27="Собака допущена",O27=""),OR(O28="Собака допущена",O28=""),OR(O29="Собака допущена",O29="")),"Перед отправкой проверьте введённые вами данные!","Одна или несколько ваших собак не допущены!")))))))))))))))</f>
        <v>Выберите класс</v>
      </c>
      <c r="E9" s="167"/>
      <c r="F9" s="167"/>
      <c r="G9" s="167"/>
    </row>
    <row r="10" spans="1:17" ht="18.75">
      <c r="A10" s="7" t="s">
        <v>8</v>
      </c>
      <c r="B10" s="30"/>
      <c r="D10" s="167"/>
      <c r="E10" s="167"/>
      <c r="F10" s="167"/>
      <c r="G10" s="167"/>
    </row>
    <row r="11" spans="1:17" ht="15.75">
      <c r="I11" s="31" t="s">
        <v>9</v>
      </c>
    </row>
    <row r="12" spans="1:17" ht="15" customHeight="1">
      <c r="A12" s="168" t="s">
        <v>10</v>
      </c>
      <c r="B12" s="169"/>
      <c r="C12" s="169"/>
      <c r="D12" s="169"/>
      <c r="E12" s="169"/>
      <c r="F12" s="169"/>
      <c r="G12" s="169"/>
      <c r="I12" s="170"/>
      <c r="J12" s="170"/>
    </row>
    <row r="13" spans="1:17" ht="15" customHeight="1">
      <c r="A13" s="168"/>
      <c r="B13" s="169"/>
      <c r="C13" s="169"/>
      <c r="D13" s="169"/>
      <c r="E13" s="169"/>
      <c r="F13" s="169"/>
      <c r="G13" s="169"/>
      <c r="I13" s="170"/>
      <c r="J13" s="170"/>
    </row>
    <row r="14" spans="1:17" ht="15.75" customHeight="1">
      <c r="A14" s="168"/>
      <c r="B14" s="169"/>
      <c r="C14" s="169"/>
      <c r="D14" s="169"/>
      <c r="E14" s="169"/>
      <c r="F14" s="169"/>
      <c r="G14" s="169"/>
      <c r="I14" s="170"/>
      <c r="J14" s="170"/>
    </row>
    <row r="15" spans="1:17" ht="15.75" customHeight="1">
      <c r="A15" s="7"/>
      <c r="B15" s="13"/>
      <c r="C15" s="32"/>
      <c r="D15" s="32"/>
      <c r="E15" s="32"/>
      <c r="F15" s="32"/>
      <c r="G15" s="32"/>
    </row>
    <row r="16" spans="1:17" ht="15.75">
      <c r="A16" s="171" t="s">
        <v>11</v>
      </c>
      <c r="B16" s="171"/>
      <c r="I16" s="33"/>
      <c r="K16" s="34"/>
      <c r="L16" s="34"/>
      <c r="M16" s="34"/>
      <c r="N16" s="34"/>
      <c r="O16" s="34"/>
      <c r="P16" s="34"/>
      <c r="Q16" s="34"/>
    </row>
    <row r="17" spans="1:17" ht="47.25">
      <c r="A17" s="35" t="s">
        <v>12</v>
      </c>
      <c r="B17" s="36" t="s">
        <v>13</v>
      </c>
      <c r="C17" s="37" t="s">
        <v>14</v>
      </c>
      <c r="D17" s="38" t="s">
        <v>15</v>
      </c>
      <c r="E17" s="38" t="s">
        <v>16</v>
      </c>
      <c r="F17" s="39" t="s">
        <v>17</v>
      </c>
      <c r="G17" s="40" t="s">
        <v>18</v>
      </c>
      <c r="H17" s="41" t="s">
        <v>19</v>
      </c>
      <c r="I17" s="36" t="s">
        <v>20</v>
      </c>
      <c r="J17" s="36" t="s">
        <v>21</v>
      </c>
      <c r="K17" s="36" t="s">
        <v>22</v>
      </c>
      <c r="L17" s="36" t="s">
        <v>23</v>
      </c>
      <c r="M17" s="42" t="s">
        <v>24</v>
      </c>
      <c r="N17" s="43" t="s">
        <v>25</v>
      </c>
      <c r="O17" s="44"/>
      <c r="P17" s="45"/>
      <c r="Q17" s="46"/>
    </row>
    <row r="18" spans="1:17" ht="45" customHeight="1">
      <c r="A18" s="47"/>
      <c r="B18" s="48"/>
      <c r="C18" s="49"/>
      <c r="D18" s="50"/>
      <c r="E18" s="51"/>
      <c r="F18" s="51"/>
      <c r="G18" s="52"/>
      <c r="H18" s="53"/>
      <c r="I18" s="54"/>
      <c r="J18" s="48"/>
      <c r="K18" s="53"/>
      <c r="L18" s="48"/>
      <c r="M18" s="55"/>
      <c r="N18" s="56"/>
      <c r="O18" s="172" t="str">
        <f>IF($B$18="","",IF($A$18="","Выберите породу собаки",IF($C$18="","Выберите пол собаки",IF(ISBLANK(B12),"Выберите класс!",IF(OR(ISTEXT(G18),$G$18=""),"Введите дату рождения собаки",IF($I$18="","Введите номер чипа собаки",IF($J$18="","Выберите федерацию, выдавшую родословную",IF($K$18="","Введите номер родословной или слово нет",IF($L$18="","Введите владельца собаки",IF((DAYS360(G18,L4,1)/30)&gt;=I4,"Собака допущена","Собака не допущена"))))))))))</f>
        <v/>
      </c>
      <c r="P18" s="172"/>
      <c r="Q18" s="172"/>
    </row>
    <row r="19" spans="1:17" ht="45" customHeight="1">
      <c r="A19" s="47"/>
      <c r="B19" s="48"/>
      <c r="C19" s="49"/>
      <c r="D19" s="50"/>
      <c r="E19" s="51"/>
      <c r="F19" s="51"/>
      <c r="G19" s="52"/>
      <c r="H19" s="53"/>
      <c r="I19" s="54"/>
      <c r="J19" s="48"/>
      <c r="K19" s="48"/>
      <c r="L19" s="48"/>
      <c r="M19" s="55"/>
      <c r="N19" s="56"/>
      <c r="O19" s="172" t="str">
        <f>IF($B$19="","",IF($A$19="","Выберите породу собаки",IF($C$19="","Выберите пол собаки",IF(ISBLANK(B12),"Выберите класс!",IF(OR(ISTEXT(G19),$G$19=""),"Введите дату рождения собаки",IF($I$19="","Введите номер чипа собаки",IF($J$19="","Выберите федерацию, выдавшую родословную",IF($K$19="","Введите номер родословной или слово нет",IF($L$19="","Введите владельца собаки",IF((DAYS360(G19,L4,1)/30)&gt;=I4,"Собака допущена","Собака не допущена"))))))))))</f>
        <v/>
      </c>
      <c r="P19" s="172"/>
      <c r="Q19" s="172"/>
    </row>
    <row r="20" spans="1:17" ht="45" customHeight="1">
      <c r="A20" s="47"/>
      <c r="B20" s="48"/>
      <c r="C20" s="49"/>
      <c r="D20" s="50"/>
      <c r="E20" s="51"/>
      <c r="F20" s="51"/>
      <c r="G20" s="52"/>
      <c r="H20" s="53"/>
      <c r="I20" s="54"/>
      <c r="J20" s="48"/>
      <c r="K20" s="53"/>
      <c r="L20" s="48"/>
      <c r="M20" s="55"/>
      <c r="N20" s="56"/>
      <c r="O20" s="172" t="str">
        <f>IF($B$20="","",IF($A$20="","Выберите породу собаки",IF($C$20="","Выберите пол собаки",IF(ISBLANK(B12),"Выберите класс!",IF(OR(ISTEXT(G20),$G$20=""),"Введите дату рождения собаки",IF($I$20="","Введите номер чипа собаки",IF($J$20="","Выберите федерацию, выдавшую родословную",IF($K$20="","Введите номер родословной или слово нет",IF($K$21="","Введите владельца собаки",IF((DAYS360(G20,L4,1)/30)&gt;=I4,"Собака допущена","Собака не допущена"))))))))))</f>
        <v/>
      </c>
      <c r="P20" s="172"/>
      <c r="Q20" s="172"/>
    </row>
    <row r="21" spans="1:17" ht="45" customHeight="1">
      <c r="A21" s="47"/>
      <c r="B21" s="48"/>
      <c r="C21" s="49"/>
      <c r="D21" s="50"/>
      <c r="E21" s="51"/>
      <c r="F21" s="51"/>
      <c r="G21" s="52"/>
      <c r="H21" s="53"/>
      <c r="I21" s="54"/>
      <c r="J21" s="48"/>
      <c r="K21" s="53"/>
      <c r="L21" s="48"/>
      <c r="M21" s="55"/>
      <c r="N21" s="56"/>
      <c r="O21" s="172" t="str">
        <f>IF($B$21="","",IF($A$21="","Выберите породу собаки",IF($C$21="","Выберите пол собаки",IF(ISBLANK(B12),"Выберите класс!",IF(OR(ISTEXT(G21),$G$21=""),"Введите дату рождения собаки",IF($I$21="","Введите номер чипа собаки",IF($J$21="","Выберите федерацию, выдавшую родословную",IF($K$21="","Введите номер родословной или слово нет",IF($L$21="","Введите владельца собаки",IF((DAYS360(G21,L4,1)/30)&gt;=I4,"Собака допущена","Собака не допущена"))))))))))</f>
        <v/>
      </c>
      <c r="P21" s="172"/>
      <c r="Q21" s="172"/>
    </row>
    <row r="22" spans="1:17" ht="45" customHeight="1">
      <c r="A22" s="47"/>
      <c r="B22" s="48"/>
      <c r="C22" s="49"/>
      <c r="D22" s="50"/>
      <c r="E22" s="51"/>
      <c r="F22" s="51"/>
      <c r="G22" s="52" t="str">
        <f>IF(AND(ISBLANK(E22),ISBLANK(D22),ISBLANK(F22)),"",IF(ISBLANK(D22),"Введите день рождения",IF(ISBLANK(E22),"Введите месяц рождения",IF(OR(F22&lt;2000,ISBLANK(F22)),"Введите правильно год рождения",DATE(F22,E22,D22)))))</f>
        <v/>
      </c>
      <c r="H22" s="53"/>
      <c r="I22" s="54"/>
      <c r="J22" s="48"/>
      <c r="K22" s="48"/>
      <c r="L22" s="48"/>
      <c r="M22" s="55"/>
      <c r="N22" s="56"/>
      <c r="O22" s="172" t="str">
        <f>IF($B$22="","",IF($A$22="","Выберите породу собаки",IF($C$22="","Выберите пол собаки",IF(ISBLANK(B12),"Выберите класс!",IF(OR(ISTEXT(G22),$G$22=""),"Введите дату рождения собаки",IF($I$22="","Введите номер чипа собаки",IF($J$22="","Выберите федерацию, выдавшую родословную",IF($K$22="","Введите номер родословной или слово нет",IF($L$22="","Введите владельца собаки",IF((DAYS360(G22,L4,1)/30)&gt;=I4,"Собака допущена","Собака не допущена"))))))))))</f>
        <v/>
      </c>
      <c r="P22" s="172"/>
      <c r="Q22" s="172"/>
    </row>
    <row r="23" spans="1:17" ht="45" customHeight="1">
      <c r="A23" s="47"/>
      <c r="B23" s="48"/>
      <c r="C23" s="49"/>
      <c r="D23" s="50"/>
      <c r="E23" s="51" t="s">
        <v>26</v>
      </c>
      <c r="F23" s="51"/>
      <c r="G23" s="52"/>
      <c r="H23" s="53"/>
      <c r="I23" s="54"/>
      <c r="J23" s="48"/>
      <c r="K23" s="48"/>
      <c r="L23" s="48"/>
      <c r="M23" s="55"/>
      <c r="N23" s="56"/>
      <c r="O23" s="172" t="str">
        <f>IF($B$23="","",IF($A$23="","Выберите породу собаки",IF($C$23="","Выберите пол собаки",IF(ISBLANK(B12),"Выберите класс!",IF(OR(ISTEXT(G23),$G$23=""),"Введите дату рождения собаки",IF($I$23="","Введите номер чипа собаки",IF($J$23="","Выберите федерацию, выдавшую родословную",IF($K$23="","Введите номер родословной или слово нет",IF($L$23="","Введите владельца собаки",IF((DAYS360(G23,L4,1)/30)&gt;=I4,"Собака допущена","Собака не допущена"))))))))))</f>
        <v/>
      </c>
      <c r="P23" s="172"/>
      <c r="Q23" s="172"/>
    </row>
    <row r="24" spans="1:17" ht="45" customHeight="1">
      <c r="A24" s="47"/>
      <c r="B24" s="48"/>
      <c r="C24" s="49"/>
      <c r="D24" s="50"/>
      <c r="E24" s="51"/>
      <c r="F24" s="51"/>
      <c r="G24" s="52" t="str">
        <f t="shared" ref="G24:G29" si="0">IF(AND(ISBLANK(E24),ISBLANK(D24),ISBLANK(F24)),"",IF(ISBLANK(D24),"Введите день рождения",IF(ISBLANK(E24),"Введите месяц рождения",IF(OR(F24&lt;2000,ISBLANK(F24)),"Введите правильно год рождения",DATE(F24,E24,D24)))))</f>
        <v/>
      </c>
      <c r="H24" s="53"/>
      <c r="I24" s="54"/>
      <c r="J24" s="48"/>
      <c r="K24" s="48"/>
      <c r="L24" s="48"/>
      <c r="M24" s="55"/>
      <c r="N24" s="56"/>
      <c r="O24" s="172" t="str">
        <f>IF($B$24="","",IF($A$24="","Выберите породу собаки",IF($C$24="","Выберите пол собаки",IF(ISBLANK(B12),"Выберите класс!",IF(OR(ISTEXT(G24),$G$24=""),"Введите дату рождения собаки",IF($I$24="","Введите номер чипа собаки",IF($J$24="","Выберите федерацию, выдавшую родословную",IF($K$24="","Введите номер родословной или слово нет",IF($L$24="","Введите владельца собаки",IF((DAYS360(G24,L4,1)/30)&gt;=I4,"Собака допущена","Собака не допущена"))))))))))</f>
        <v/>
      </c>
      <c r="P24" s="172"/>
      <c r="Q24" s="172"/>
    </row>
    <row r="25" spans="1:17" ht="45" customHeight="1">
      <c r="A25" s="47"/>
      <c r="B25" s="48"/>
      <c r="C25" s="49"/>
      <c r="D25" s="50"/>
      <c r="E25" s="51"/>
      <c r="F25" s="51"/>
      <c r="G25" s="52" t="str">
        <f t="shared" si="0"/>
        <v/>
      </c>
      <c r="H25" s="53"/>
      <c r="I25" s="54"/>
      <c r="J25" s="48"/>
      <c r="K25" s="48"/>
      <c r="L25" s="48"/>
      <c r="M25" s="55"/>
      <c r="N25" s="56"/>
      <c r="O25" s="172" t="str">
        <f>IF($B$25="","",IF($A$25="","Выберите породу собаки",IF($C$25="","Выберите пол собаки",IF(ISBLANK(B12),"Выберите класс!",IF(OR(ISTEXT(G25),$G$25=""),"Введите дату рождения собаки",IF($I$25="","Введите номер чипа собаки",IF($J$25="","Выберите федерацию, выдавшую родословную",IF($K$25="","Введите номер родословной или слово нет",IF($L$25="","Введите владельца собаки",IF((DAYS360(G25,L4,1)/30)&gt;=I4,"Собака допущена","Собака не допущена"))))))))))</f>
        <v/>
      </c>
      <c r="P25" s="172"/>
      <c r="Q25" s="172"/>
    </row>
    <row r="26" spans="1:17" ht="45" customHeight="1">
      <c r="A26" s="47"/>
      <c r="B26" s="48"/>
      <c r="C26" s="49"/>
      <c r="D26" s="50"/>
      <c r="E26" s="51"/>
      <c r="F26" s="51"/>
      <c r="G26" s="52" t="str">
        <f t="shared" si="0"/>
        <v/>
      </c>
      <c r="H26" s="53"/>
      <c r="I26" s="54"/>
      <c r="J26" s="48"/>
      <c r="K26" s="48"/>
      <c r="L26" s="48"/>
      <c r="M26" s="55"/>
      <c r="N26" s="56"/>
      <c r="O26" s="172" t="str">
        <f>IF($B$26="","",IF($A$26="","Выберите породу собаки",IF($C$26="","Выберите пол собаки",IF(ISBLANK(B12),"Выберите класс!",IF(OR(ISTEXT(G26),$G$26=""),"Введите дату рождения собаки",IF($I$26="","Введите номер чипа собаки",IF($J$26="","Выберите федерацию, выдавшую родословную",IF($K$26="","Введите номер родословной или слово нет",IF($L$26="","Введите владельца собаки",IF((DAYS360(G26,L4,1)/30)&gt;=I4,"Собака допущена","Собака не допущена"))))))))))</f>
        <v/>
      </c>
      <c r="P26" s="172"/>
      <c r="Q26" s="172"/>
    </row>
    <row r="27" spans="1:17" ht="45" customHeight="1">
      <c r="A27" s="47"/>
      <c r="B27" s="48"/>
      <c r="C27" s="49"/>
      <c r="D27" s="50"/>
      <c r="E27" s="51"/>
      <c r="F27" s="51"/>
      <c r="G27" s="52" t="str">
        <f t="shared" si="0"/>
        <v/>
      </c>
      <c r="H27" s="53"/>
      <c r="I27" s="54"/>
      <c r="J27" s="48"/>
      <c r="K27" s="48"/>
      <c r="L27" s="48"/>
      <c r="M27" s="55"/>
      <c r="N27" s="56"/>
      <c r="O27" s="172" t="str">
        <f>IF($B$27="","",IF($A$27="","Выберите породу собаки",IF($C$27="","Выберите пол собаки",IF(ISBLANK(B12),"Выберите класс!",IF(OR(ISTEXT(G27),$G$27=""),"Введите дату рождения собаки",IF($I$27="","Введите номер чипа собаки",IF($J$27="","Выберите федерацию, выдавшую родословную",IF($K$27="","Введите номер родословной или слово нет",IF($L$27="","Введите владельца собаки",IF((DAYS360(G27,L4,1)/30)&gt;=I4,"Собака допущена","Собака не допущена"))))))))))</f>
        <v/>
      </c>
      <c r="P27" s="172"/>
      <c r="Q27" s="172"/>
    </row>
    <row r="28" spans="1:17" ht="45" customHeight="1">
      <c r="A28" s="47"/>
      <c r="B28" s="48"/>
      <c r="C28" s="49"/>
      <c r="D28" s="50"/>
      <c r="E28" s="51"/>
      <c r="F28" s="51"/>
      <c r="G28" s="52" t="str">
        <f t="shared" si="0"/>
        <v/>
      </c>
      <c r="H28" s="53"/>
      <c r="I28" s="54"/>
      <c r="J28" s="48"/>
      <c r="K28" s="48"/>
      <c r="L28" s="48"/>
      <c r="M28" s="55"/>
      <c r="N28" s="56"/>
      <c r="O28" s="172" t="str">
        <f>IF($B$28="","",IF($A$28="","Выберите породу собаки",IF($C$28="","Выберите пол собаки",IF(ISBLANK(B12),"Выберите класс!",IF(OR(ISTEXT(G28),$G$28=""),"Введите дату рождения собаки",IF($I$28="","Введите номер чипа собаки",IF($J$28="","Выберите федерацию, выдавшую родословную",IF($K$28="","Введите номер родословной или слово нет",IF($L$28="","Введите владельца собаки",IF((DAYS360(G28,L4,1)/30)&gt;=I4,"Собака допущена","Собака не допущена"))))))))))</f>
        <v/>
      </c>
      <c r="P28" s="172"/>
      <c r="Q28" s="172"/>
    </row>
    <row r="29" spans="1:17" ht="45" customHeight="1">
      <c r="A29" s="47"/>
      <c r="B29" s="48"/>
      <c r="C29" s="49"/>
      <c r="D29" s="50"/>
      <c r="E29" s="51"/>
      <c r="F29" s="51"/>
      <c r="G29" s="52" t="str">
        <f t="shared" si="0"/>
        <v/>
      </c>
      <c r="H29" s="53"/>
      <c r="I29" s="54"/>
      <c r="J29" s="48"/>
      <c r="K29" s="48"/>
      <c r="L29" s="48"/>
      <c r="M29" s="55"/>
      <c r="N29" s="56"/>
      <c r="O29" s="173" t="str">
        <f>IF($B$29="","",IF($A$29="","Выберите породу собаки",IF($C$29="","Выберите пол собаки",IF(ISBLANK(B12),"Выберите класс!",IF(OR(ISTEXT(G29),$G$29=""),"Введите дату рождения собаки",IF($I$29="","Введите номер чипа собаки",IF($J$29="","Выберите федерацию, выдавшую родословную",IF($K$29="","Введите номер родословной или слово нет",IF($L$29="","Введите владельца собаки",IF((DAYS360(G29,L4,1)/30)&gt;=I4,"Собака допущена","Собака не допущена"))))))))))</f>
        <v/>
      </c>
      <c r="P29" s="173"/>
      <c r="Q29" s="173"/>
    </row>
    <row r="31" spans="1:17" ht="15" customHeight="1">
      <c r="K31" s="174" t="s">
        <v>27</v>
      </c>
      <c r="L31" s="174"/>
      <c r="M31" s="174"/>
      <c r="N31" s="174"/>
    </row>
    <row r="32" spans="1:17" ht="18.75" customHeight="1">
      <c r="B32" s="57" t="s">
        <v>28</v>
      </c>
      <c r="C32" s="60" t="s">
        <v>170</v>
      </c>
      <c r="D32" s="59"/>
      <c r="K32" s="174"/>
      <c r="L32" s="174"/>
      <c r="M32" s="174"/>
      <c r="N32" s="174"/>
    </row>
    <row r="33" spans="1:14" ht="18.75">
      <c r="B33" s="57" t="s">
        <v>29</v>
      </c>
      <c r="C33" s="60" t="s">
        <v>171</v>
      </c>
      <c r="D33" s="59"/>
      <c r="K33" s="174"/>
      <c r="L33" s="174"/>
      <c r="M33" s="174"/>
      <c r="N33" s="174"/>
    </row>
    <row r="34" spans="1:14" ht="18.75">
      <c r="B34" s="61" t="s">
        <v>30</v>
      </c>
      <c r="C34" s="60" t="s">
        <v>168</v>
      </c>
      <c r="D34" s="59"/>
      <c r="K34" s="174"/>
      <c r="L34" s="174"/>
      <c r="M34" s="174"/>
      <c r="N34" s="174"/>
    </row>
    <row r="35" spans="1:14" ht="18.75">
      <c r="B35" s="61" t="s">
        <v>31</v>
      </c>
      <c r="C35" s="60" t="s">
        <v>174</v>
      </c>
      <c r="D35" s="62"/>
      <c r="K35" s="174"/>
      <c r="L35" s="174"/>
      <c r="M35" s="174"/>
      <c r="N35" s="174"/>
    </row>
    <row r="36" spans="1:14" ht="18.75">
      <c r="B36" s="57" t="s">
        <v>32</v>
      </c>
      <c r="C36" s="63" t="s">
        <v>172</v>
      </c>
      <c r="D36" s="59"/>
    </row>
    <row r="37" spans="1:14" ht="18.75">
      <c r="B37" s="61" t="s">
        <v>33</v>
      </c>
      <c r="C37" s="60" t="s">
        <v>173</v>
      </c>
      <c r="D37" s="59"/>
      <c r="M37" s="64" t="s">
        <v>34</v>
      </c>
      <c r="N37" s="65" t="str">
        <f>IF(ISBLANK(OR(Заявка!B5,Заявка!B6,Заявка!B7)),"",PROPER(Заявка!B5&amp;" "&amp;LEFT(Заявка!B6,1)&amp;". "&amp;LEFT(Заявка!B7,1)&amp;"."))</f>
        <v xml:space="preserve"> . .</v>
      </c>
    </row>
    <row r="38" spans="1:14" ht="18.75">
      <c r="B38" s="61" t="s">
        <v>35</v>
      </c>
      <c r="C38" s="60" t="s">
        <v>172</v>
      </c>
      <c r="D38" s="59"/>
    </row>
    <row r="39" spans="1:14">
      <c r="A39" s="1" t="s">
        <v>175</v>
      </c>
    </row>
    <row r="40" spans="1:14" ht="15" customHeight="1">
      <c r="A40" s="66" t="s">
        <v>36</v>
      </c>
      <c r="B40" s="67"/>
    </row>
    <row r="41" spans="1:14" ht="15" customHeight="1">
      <c r="A41" s="66" t="s">
        <v>37</v>
      </c>
      <c r="B41" s="67"/>
    </row>
    <row r="42" spans="1:14" ht="15" customHeight="1">
      <c r="A42" s="68" t="s">
        <v>38</v>
      </c>
    </row>
    <row r="43" spans="1:14" ht="15" customHeight="1">
      <c r="A43" s="68" t="s">
        <v>39</v>
      </c>
    </row>
    <row r="44" spans="1:14" ht="15" customHeight="1">
      <c r="A44" s="68" t="s">
        <v>40</v>
      </c>
    </row>
    <row r="45" spans="1:14" ht="15" customHeight="1">
      <c r="A45" s="68" t="s">
        <v>41</v>
      </c>
    </row>
    <row r="46" spans="1:14" ht="15" customHeight="1">
      <c r="A46" s="68" t="s">
        <v>42</v>
      </c>
    </row>
    <row r="47" spans="1:14" ht="15" customHeight="1">
      <c r="A47" s="68" t="s">
        <v>43</v>
      </c>
    </row>
    <row r="49" spans="1:8" ht="15" customHeight="1">
      <c r="G49" s="66" t="s">
        <v>44</v>
      </c>
      <c r="H49" s="69"/>
    </row>
    <row r="50" spans="1:8" ht="15" customHeight="1">
      <c r="A50" s="70"/>
      <c r="B50" s="71"/>
      <c r="C50" s="71"/>
      <c r="D50" s="71"/>
      <c r="E50" s="71"/>
      <c r="F50" s="72"/>
      <c r="G50" s="66" t="s">
        <v>45</v>
      </c>
      <c r="H50" s="69"/>
    </row>
    <row r="51" spans="1:8" ht="15" customHeight="1">
      <c r="A51" s="70"/>
      <c r="B51" s="71"/>
      <c r="C51" s="71"/>
      <c r="D51" s="71"/>
      <c r="E51" s="71"/>
      <c r="F51" s="72"/>
      <c r="G51" s="66" t="s">
        <v>46</v>
      </c>
      <c r="H51" s="69"/>
    </row>
    <row r="52" spans="1:8" ht="15" customHeight="1">
      <c r="A52" s="70"/>
      <c r="B52" s="71"/>
      <c r="C52" s="71"/>
      <c r="D52" s="71"/>
      <c r="E52" s="71"/>
      <c r="F52" s="72"/>
      <c r="G52" s="66" t="s">
        <v>47</v>
      </c>
      <c r="H52" s="69"/>
    </row>
    <row r="53" spans="1:8" ht="15" customHeight="1">
      <c r="A53" s="70"/>
      <c r="B53" s="71"/>
      <c r="C53" s="71"/>
      <c r="D53" s="71"/>
      <c r="E53" s="71"/>
      <c r="F53" s="72"/>
      <c r="G53" s="66" t="s">
        <v>48</v>
      </c>
      <c r="H53" s="69"/>
    </row>
    <row r="54" spans="1:8" ht="15" customHeight="1">
      <c r="A54" s="70"/>
      <c r="B54" s="71"/>
      <c r="C54" s="71"/>
      <c r="D54" s="71"/>
      <c r="E54" s="71"/>
      <c r="F54" s="72"/>
      <c r="G54" s="66" t="s">
        <v>49</v>
      </c>
      <c r="H54" s="69"/>
    </row>
    <row r="55" spans="1:8" ht="15" customHeight="1">
      <c r="A55" s="70"/>
      <c r="B55" s="71"/>
      <c r="C55" s="71"/>
      <c r="D55" s="71"/>
      <c r="E55" s="71"/>
      <c r="F55" s="72"/>
      <c r="G55" s="66" t="s">
        <v>50</v>
      </c>
      <c r="H55" s="69"/>
    </row>
    <row r="56" spans="1:8" ht="15" customHeight="1">
      <c r="A56" s="70"/>
      <c r="B56" s="71"/>
      <c r="C56" s="71"/>
      <c r="D56" s="71"/>
      <c r="E56" s="71"/>
      <c r="F56" s="72"/>
      <c r="G56" s="66" t="s">
        <v>51</v>
      </c>
      <c r="H56" s="69"/>
    </row>
    <row r="57" spans="1:8" ht="15" customHeight="1">
      <c r="A57" s="70"/>
      <c r="B57" s="71"/>
      <c r="C57" s="71"/>
      <c r="D57" s="71"/>
      <c r="E57" s="71"/>
      <c r="F57" s="72"/>
      <c r="G57" s="66" t="s">
        <v>52</v>
      </c>
      <c r="H57" s="69"/>
    </row>
    <row r="58" spans="1:8" ht="15" customHeight="1">
      <c r="A58" s="70"/>
      <c r="B58" s="71"/>
      <c r="C58" s="71"/>
      <c r="D58" s="71"/>
      <c r="E58" s="71"/>
      <c r="F58" s="72"/>
      <c r="G58" s="66" t="s">
        <v>53</v>
      </c>
      <c r="H58" s="69"/>
    </row>
    <row r="59" spans="1:8" ht="15" customHeight="1">
      <c r="A59" s="70"/>
      <c r="B59" s="71"/>
      <c r="C59" s="71"/>
      <c r="D59" s="71"/>
      <c r="E59" s="71"/>
      <c r="F59" s="72"/>
      <c r="G59" s="66" t="s">
        <v>54</v>
      </c>
      <c r="H59" s="69"/>
    </row>
    <row r="60" spans="1:8" ht="15" customHeight="1">
      <c r="A60" s="70"/>
      <c r="B60" s="71"/>
      <c r="C60" s="71"/>
      <c r="D60" s="71"/>
      <c r="E60" s="71"/>
      <c r="F60" s="72"/>
      <c r="G60" s="66" t="s">
        <v>55</v>
      </c>
      <c r="H60" s="69"/>
    </row>
    <row r="61" spans="1:8" ht="15" customHeight="1">
      <c r="A61" s="70"/>
      <c r="B61" s="71"/>
      <c r="C61" s="71"/>
      <c r="D61" s="71"/>
      <c r="E61" s="71"/>
      <c r="F61" s="72"/>
      <c r="G61" s="66" t="s">
        <v>56</v>
      </c>
      <c r="H61" s="69"/>
    </row>
    <row r="62" spans="1:8" ht="15" customHeight="1">
      <c r="A62" s="70"/>
      <c r="B62" s="71"/>
      <c r="C62" s="71"/>
      <c r="D62" s="71"/>
      <c r="E62" s="71"/>
      <c r="F62" s="72"/>
      <c r="G62" s="66" t="s">
        <v>57</v>
      </c>
      <c r="H62" s="69"/>
    </row>
    <row r="63" spans="1:8" ht="15" customHeight="1">
      <c r="A63" s="70"/>
      <c r="B63" s="71"/>
      <c r="C63" s="71"/>
      <c r="D63" s="71"/>
      <c r="E63" s="71"/>
      <c r="F63" s="72"/>
      <c r="G63" s="66" t="s">
        <v>58</v>
      </c>
      <c r="H63" s="69"/>
    </row>
    <row r="64" spans="1:8" ht="15" customHeight="1">
      <c r="A64" s="70"/>
      <c r="B64" s="71"/>
      <c r="C64" s="71"/>
      <c r="D64" s="71"/>
      <c r="E64" s="71"/>
      <c r="F64" s="72"/>
      <c r="G64" s="66" t="s">
        <v>59</v>
      </c>
      <c r="H64" s="69"/>
    </row>
    <row r="65" spans="1:8" ht="15" customHeight="1">
      <c r="A65" s="70"/>
      <c r="B65" s="71"/>
      <c r="C65" s="71"/>
      <c r="D65" s="71"/>
      <c r="E65" s="71"/>
      <c r="F65" s="72"/>
      <c r="G65" s="66" t="s">
        <v>60</v>
      </c>
      <c r="H65" s="69"/>
    </row>
    <row r="66" spans="1:8" ht="15" customHeight="1">
      <c r="A66" s="70"/>
      <c r="B66" s="71"/>
      <c r="C66" s="71"/>
      <c r="D66" s="71"/>
      <c r="E66" s="71"/>
      <c r="F66" s="72"/>
      <c r="G66" s="66" t="s">
        <v>61</v>
      </c>
      <c r="H66" s="69"/>
    </row>
    <row r="67" spans="1:8" ht="15" customHeight="1">
      <c r="A67" s="70"/>
      <c r="B67" s="71"/>
      <c r="C67" s="71"/>
      <c r="D67" s="71"/>
      <c r="E67" s="71"/>
      <c r="F67" s="72"/>
      <c r="G67" s="66" t="s">
        <v>62</v>
      </c>
      <c r="H67" s="69"/>
    </row>
    <row r="68" spans="1:8" ht="15" customHeight="1">
      <c r="A68" s="70"/>
      <c r="B68" s="71"/>
      <c r="C68" s="71"/>
      <c r="D68" s="71"/>
      <c r="E68" s="71"/>
      <c r="F68" s="73"/>
      <c r="G68" s="66" t="s">
        <v>63</v>
      </c>
      <c r="H68" s="69"/>
    </row>
    <row r="69" spans="1:8" ht="15" customHeight="1">
      <c r="A69" s="70"/>
      <c r="B69" s="71"/>
      <c r="C69" s="71"/>
      <c r="D69" s="71"/>
      <c r="E69" s="71"/>
      <c r="F69" s="73"/>
      <c r="G69" s="66" t="s">
        <v>64</v>
      </c>
      <c r="H69" s="69"/>
    </row>
    <row r="70" spans="1:8" ht="15" customHeight="1">
      <c r="A70" s="70"/>
      <c r="B70" s="71"/>
      <c r="C70" s="71"/>
      <c r="D70" s="71"/>
      <c r="E70" s="71"/>
      <c r="F70" s="73"/>
      <c r="G70" s="66" t="s">
        <v>65</v>
      </c>
      <c r="H70" s="69"/>
    </row>
    <row r="71" spans="1:8" ht="15" customHeight="1">
      <c r="A71" s="70"/>
      <c r="B71" s="71"/>
      <c r="C71" s="71"/>
      <c r="D71" s="71"/>
      <c r="E71" s="71"/>
      <c r="F71" s="73"/>
      <c r="G71" s="66" t="s">
        <v>66</v>
      </c>
      <c r="H71" s="69"/>
    </row>
    <row r="72" spans="1:8" ht="15" customHeight="1">
      <c r="A72" s="70"/>
      <c r="B72" s="71"/>
      <c r="C72" s="71"/>
      <c r="D72" s="71"/>
      <c r="E72" s="71"/>
      <c r="F72" s="73"/>
      <c r="G72" s="66" t="s">
        <v>67</v>
      </c>
      <c r="H72" s="69"/>
    </row>
    <row r="73" spans="1:8" ht="15" customHeight="1">
      <c r="A73" s="70"/>
      <c r="B73" s="71"/>
      <c r="C73" s="71"/>
      <c r="D73" s="71"/>
      <c r="E73" s="71"/>
      <c r="F73" s="73"/>
      <c r="G73" s="66" t="s">
        <v>68</v>
      </c>
      <c r="H73" s="69"/>
    </row>
    <row r="74" spans="1:8" ht="15" customHeight="1">
      <c r="A74" s="70"/>
      <c r="B74" s="71"/>
      <c r="C74" s="71"/>
      <c r="D74" s="71"/>
      <c r="E74" s="71"/>
      <c r="F74" s="73"/>
      <c r="G74" s="69" t="s">
        <v>69</v>
      </c>
      <c r="H74" s="69"/>
    </row>
    <row r="75" spans="1:8" ht="15" customHeight="1">
      <c r="A75" s="70"/>
      <c r="B75" s="71"/>
      <c r="C75" s="71"/>
      <c r="D75" s="71"/>
      <c r="E75" s="71"/>
      <c r="F75" s="73"/>
      <c r="G75" s="69" t="s">
        <v>70</v>
      </c>
      <c r="H75" s="69"/>
    </row>
    <row r="76" spans="1:8" ht="15" customHeight="1">
      <c r="A76" s="70"/>
      <c r="B76" s="71"/>
      <c r="C76" s="71"/>
      <c r="D76" s="71"/>
      <c r="E76" s="71"/>
      <c r="F76" s="73"/>
      <c r="G76" s="1" t="s">
        <v>71</v>
      </c>
      <c r="H76" s="69"/>
    </row>
    <row r="77" spans="1:8" ht="15" customHeight="1">
      <c r="A77" s="74"/>
      <c r="B77" s="71"/>
      <c r="C77" s="73"/>
      <c r="D77" s="73"/>
      <c r="E77" s="73"/>
      <c r="F77" s="73"/>
      <c r="G77" s="1" t="s">
        <v>72</v>
      </c>
      <c r="H77" s="69"/>
    </row>
    <row r="78" spans="1:8" ht="15" customHeight="1">
      <c r="A78" s="74"/>
      <c r="B78" s="71"/>
      <c r="C78" s="73"/>
      <c r="D78" s="73"/>
      <c r="E78" s="73"/>
      <c r="F78" s="73"/>
      <c r="G78" s="66" t="s">
        <v>42</v>
      </c>
      <c r="H78" s="69"/>
    </row>
    <row r="79" spans="1:8" ht="15" customHeight="1">
      <c r="A79" s="74"/>
      <c r="B79" s="73"/>
      <c r="C79" s="73"/>
      <c r="D79" s="73"/>
      <c r="E79" s="73"/>
      <c r="F79" s="73"/>
      <c r="G79" s="69"/>
      <c r="H79" s="69"/>
    </row>
    <row r="80" spans="1:8" ht="15" customHeight="1">
      <c r="A80" s="70"/>
      <c r="B80" s="71"/>
      <c r="C80" s="71"/>
      <c r="D80" s="71"/>
      <c r="E80" s="71"/>
      <c r="F80" s="72"/>
      <c r="G80" s="69"/>
      <c r="H80" s="69"/>
    </row>
    <row r="81" spans="1:14" ht="15" customHeight="1">
      <c r="A81" s="70"/>
      <c r="B81" s="71"/>
      <c r="C81" s="71"/>
      <c r="D81" s="71"/>
      <c r="E81" s="71"/>
      <c r="F81" s="72"/>
      <c r="G81" s="69"/>
      <c r="H81" s="69"/>
    </row>
    <row r="82" spans="1:14" ht="15" customHeight="1">
      <c r="A82" s="70"/>
      <c r="B82" s="71"/>
      <c r="C82" s="71"/>
      <c r="D82" s="71"/>
      <c r="E82" s="71"/>
      <c r="F82" s="72"/>
      <c r="G82" s="69"/>
      <c r="H82" s="69"/>
    </row>
    <row r="83" spans="1:14" ht="15" customHeight="1">
      <c r="H83" s="69"/>
    </row>
    <row r="84" spans="1:14" ht="15" customHeight="1">
      <c r="H84" s="69"/>
    </row>
    <row r="85" spans="1:14" ht="15" customHeight="1">
      <c r="A85" s="75" t="s">
        <v>73</v>
      </c>
      <c r="B85" s="76" t="s">
        <v>74</v>
      </c>
      <c r="C85" s="76" t="s">
        <v>75</v>
      </c>
      <c r="D85" s="76" t="s">
        <v>76</v>
      </c>
      <c r="E85" s="76" t="s">
        <v>77</v>
      </c>
      <c r="F85" s="76" t="s">
        <v>78</v>
      </c>
      <c r="G85" s="76" t="s">
        <v>79</v>
      </c>
      <c r="H85" s="69"/>
    </row>
    <row r="86" spans="1:14" ht="15" customHeight="1">
      <c r="A86" s="77" t="s">
        <v>80</v>
      </c>
      <c r="B86" s="78" t="s">
        <v>81</v>
      </c>
      <c r="C86" s="78"/>
      <c r="E86" s="79">
        <v>15</v>
      </c>
      <c r="F86" s="80">
        <v>12</v>
      </c>
      <c r="G86" s="79">
        <v>15</v>
      </c>
      <c r="H86" s="69"/>
    </row>
    <row r="87" spans="1:14" ht="15" customHeight="1">
      <c r="A87" s="77" t="s">
        <v>82</v>
      </c>
      <c r="B87" s="78" t="s">
        <v>81</v>
      </c>
      <c r="C87" s="78"/>
      <c r="E87" s="79">
        <v>15</v>
      </c>
      <c r="F87" s="80">
        <v>12</v>
      </c>
      <c r="G87" s="79">
        <v>15</v>
      </c>
      <c r="H87" s="69"/>
      <c r="I87" s="75"/>
      <c r="J87" s="76"/>
      <c r="K87" s="76"/>
      <c r="L87" s="76"/>
      <c r="M87" s="76"/>
      <c r="N87" s="76"/>
    </row>
    <row r="88" spans="1:14" ht="15" customHeight="1">
      <c r="A88" s="77" t="s">
        <v>83</v>
      </c>
      <c r="B88" s="78" t="s">
        <v>81</v>
      </c>
      <c r="C88" s="78"/>
      <c r="E88" s="79">
        <v>15</v>
      </c>
      <c r="F88" s="80">
        <v>16</v>
      </c>
      <c r="G88" s="79">
        <v>99</v>
      </c>
      <c r="H88" s="69"/>
      <c r="I88" s="77"/>
      <c r="J88" s="78"/>
      <c r="K88" s="78"/>
      <c r="L88" s="79"/>
      <c r="M88" s="80"/>
    </row>
    <row r="89" spans="1:14" ht="15" customHeight="1">
      <c r="A89" s="77" t="s">
        <v>84</v>
      </c>
      <c r="B89" s="78" t="s">
        <v>81</v>
      </c>
      <c r="C89" s="78"/>
      <c r="E89" s="79">
        <v>15</v>
      </c>
      <c r="F89" s="80">
        <v>16</v>
      </c>
      <c r="G89" s="79">
        <v>99</v>
      </c>
      <c r="H89" s="69"/>
      <c r="I89" s="77"/>
      <c r="J89" s="78"/>
      <c r="K89" s="78"/>
      <c r="L89" s="79"/>
      <c r="M89" s="80"/>
    </row>
    <row r="90" spans="1:14" ht="15" customHeight="1">
      <c r="A90" s="77" t="s">
        <v>85</v>
      </c>
      <c r="B90" s="78" t="s">
        <v>81</v>
      </c>
      <c r="C90" s="78"/>
      <c r="E90" s="79">
        <v>18</v>
      </c>
      <c r="F90" s="80">
        <v>16</v>
      </c>
      <c r="G90" s="79">
        <v>99</v>
      </c>
      <c r="H90" s="69"/>
      <c r="I90" s="77"/>
      <c r="J90" s="78"/>
      <c r="K90" s="78"/>
      <c r="L90" s="79"/>
      <c r="M90" s="80"/>
    </row>
    <row r="91" spans="1:14" ht="15" customHeight="1">
      <c r="A91" s="77" t="s">
        <v>86</v>
      </c>
      <c r="B91" s="78"/>
      <c r="C91" s="78"/>
      <c r="E91" s="79">
        <v>18</v>
      </c>
      <c r="F91" s="80">
        <v>16</v>
      </c>
      <c r="G91" s="79">
        <v>99</v>
      </c>
      <c r="H91" s="69"/>
      <c r="I91" s="77"/>
      <c r="J91" s="78"/>
      <c r="K91" s="78"/>
      <c r="L91" s="79"/>
      <c r="M91" s="80"/>
    </row>
    <row r="92" spans="1:14" ht="15" customHeight="1">
      <c r="A92" s="77" t="s">
        <v>87</v>
      </c>
      <c r="B92" s="78"/>
      <c r="C92" s="78"/>
      <c r="E92" s="79">
        <v>18</v>
      </c>
      <c r="F92" s="80">
        <v>16</v>
      </c>
      <c r="G92" s="79">
        <v>99</v>
      </c>
      <c r="H92" s="69"/>
      <c r="I92" s="77"/>
      <c r="J92" s="78"/>
      <c r="K92" s="78"/>
      <c r="L92" s="79"/>
      <c r="M92" s="80"/>
    </row>
    <row r="93" spans="1:14" ht="15" customHeight="1">
      <c r="A93" s="77" t="s">
        <v>88</v>
      </c>
      <c r="B93" s="78" t="s">
        <v>81</v>
      </c>
      <c r="C93" s="78"/>
      <c r="E93" s="79">
        <v>18</v>
      </c>
      <c r="F93" s="80">
        <v>16</v>
      </c>
      <c r="G93" s="79">
        <v>99</v>
      </c>
      <c r="H93" s="69"/>
      <c r="I93" s="77"/>
      <c r="J93" s="78"/>
      <c r="K93" s="78"/>
      <c r="L93" s="79"/>
      <c r="M93" s="80"/>
    </row>
    <row r="94" spans="1:14" ht="15" customHeight="1">
      <c r="A94" s="77" t="s">
        <v>89</v>
      </c>
      <c r="B94" s="78" t="s">
        <v>81</v>
      </c>
      <c r="C94" s="78"/>
      <c r="E94" s="79">
        <v>18</v>
      </c>
      <c r="F94" s="80">
        <v>16</v>
      </c>
      <c r="G94" s="79">
        <v>99</v>
      </c>
      <c r="H94" s="69"/>
      <c r="I94" s="77"/>
      <c r="J94" s="78"/>
      <c r="K94" s="78"/>
      <c r="L94" s="79"/>
      <c r="M94" s="80"/>
    </row>
    <row r="95" spans="1:14" ht="15" customHeight="1">
      <c r="A95" s="77" t="s">
        <v>90</v>
      </c>
      <c r="B95" s="78" t="s">
        <v>81</v>
      </c>
      <c r="C95" s="78"/>
      <c r="E95" s="79">
        <v>18</v>
      </c>
      <c r="F95" s="80">
        <v>16</v>
      </c>
      <c r="G95" s="79">
        <v>99</v>
      </c>
      <c r="H95" s="69"/>
      <c r="I95" s="77"/>
      <c r="J95" s="78"/>
      <c r="K95" s="78"/>
      <c r="L95" s="79"/>
      <c r="M95" s="80"/>
    </row>
    <row r="96" spans="1:14" ht="15" customHeight="1">
      <c r="A96" s="77" t="s">
        <v>91</v>
      </c>
      <c r="B96" s="78" t="s">
        <v>81</v>
      </c>
      <c r="C96" s="78"/>
      <c r="E96" s="79">
        <v>18</v>
      </c>
      <c r="F96" s="80">
        <v>16</v>
      </c>
      <c r="G96" s="79">
        <v>99</v>
      </c>
      <c r="H96" s="69"/>
      <c r="I96" s="77"/>
      <c r="J96" s="78"/>
      <c r="K96" s="78"/>
      <c r="L96" s="79"/>
      <c r="M96" s="80"/>
    </row>
    <row r="97" spans="1:13" ht="15" customHeight="1">
      <c r="A97" s="77" t="s">
        <v>92</v>
      </c>
      <c r="B97" s="78" t="s">
        <v>81</v>
      </c>
      <c r="C97" s="78"/>
      <c r="E97" s="79">
        <v>18</v>
      </c>
      <c r="F97" s="80">
        <v>18</v>
      </c>
      <c r="G97" s="79">
        <v>99</v>
      </c>
      <c r="H97" s="69"/>
      <c r="I97" s="77"/>
      <c r="J97" s="78"/>
      <c r="K97" s="78"/>
      <c r="L97" s="79"/>
      <c r="M97" s="80"/>
    </row>
    <row r="98" spans="1:13" ht="15" customHeight="1">
      <c r="A98" s="81" t="s">
        <v>93</v>
      </c>
      <c r="B98" s="78" t="s">
        <v>81</v>
      </c>
      <c r="E98" s="82">
        <v>12</v>
      </c>
      <c r="F98" s="82">
        <v>12</v>
      </c>
      <c r="G98" s="82">
        <v>99</v>
      </c>
      <c r="H98" s="69"/>
      <c r="I98" s="77"/>
      <c r="J98" s="78"/>
      <c r="K98" s="78"/>
      <c r="L98" s="79"/>
      <c r="M98" s="80"/>
    </row>
    <row r="99" spans="1:13" ht="15" customHeight="1">
      <c r="A99" s="81" t="s">
        <v>94</v>
      </c>
      <c r="B99" s="78" t="s">
        <v>81</v>
      </c>
      <c r="E99" s="82">
        <v>12</v>
      </c>
      <c r="F99" s="82">
        <v>7</v>
      </c>
      <c r="G99" s="82">
        <v>11</v>
      </c>
      <c r="H99" s="69"/>
      <c r="I99" s="77"/>
      <c r="J99" s="78"/>
      <c r="K99" s="78"/>
      <c r="L99" s="79"/>
      <c r="M99" s="80"/>
    </row>
    <row r="100" spans="1:13" ht="15" customHeight="1">
      <c r="A100" s="81" t="s">
        <v>95</v>
      </c>
      <c r="B100" s="83" t="s">
        <v>96</v>
      </c>
      <c r="C100" s="83"/>
      <c r="D100" s="84"/>
      <c r="E100" s="82">
        <v>12</v>
      </c>
      <c r="F100" s="82">
        <v>16</v>
      </c>
      <c r="G100" s="82">
        <v>99</v>
      </c>
      <c r="H100" s="69"/>
      <c r="I100" s="77"/>
      <c r="J100" s="78"/>
      <c r="K100" s="78"/>
      <c r="L100" s="79"/>
      <c r="M100" s="80"/>
    </row>
    <row r="101" spans="1:13" ht="15" customHeight="1">
      <c r="A101" s="81" t="s">
        <v>97</v>
      </c>
      <c r="B101" s="83" t="s">
        <v>98</v>
      </c>
      <c r="C101" s="83"/>
      <c r="D101" s="84"/>
      <c r="E101" s="82">
        <v>18</v>
      </c>
      <c r="F101" s="82">
        <v>16</v>
      </c>
      <c r="G101" s="82">
        <v>99</v>
      </c>
      <c r="H101" s="69"/>
      <c r="I101" s="77"/>
      <c r="J101" s="78"/>
      <c r="K101" s="78"/>
      <c r="L101" s="79"/>
      <c r="M101" s="80"/>
    </row>
    <row r="104" spans="1:13" ht="21" customHeight="1"/>
  </sheetData>
  <mergeCells count="29">
    <mergeCell ref="O29:Q29"/>
    <mergeCell ref="K31:N35"/>
    <mergeCell ref="O24:Q24"/>
    <mergeCell ref="O25:Q25"/>
    <mergeCell ref="O26:Q26"/>
    <mergeCell ref="O27:Q27"/>
    <mergeCell ref="O28:Q28"/>
    <mergeCell ref="O19:Q19"/>
    <mergeCell ref="O20:Q20"/>
    <mergeCell ref="O21:Q21"/>
    <mergeCell ref="O22:Q22"/>
    <mergeCell ref="O23:Q23"/>
    <mergeCell ref="A12:A14"/>
    <mergeCell ref="B12:G14"/>
    <mergeCell ref="I12:J14"/>
    <mergeCell ref="A16:B16"/>
    <mergeCell ref="O18:Q18"/>
    <mergeCell ref="D7:F7"/>
    <mergeCell ref="I7:L7"/>
    <mergeCell ref="M7:N7"/>
    <mergeCell ref="D8:F8"/>
    <mergeCell ref="D9:G10"/>
    <mergeCell ref="A1:Q1"/>
    <mergeCell ref="A3:Q3"/>
    <mergeCell ref="A4:B4"/>
    <mergeCell ref="I5:L5"/>
    <mergeCell ref="I6:L6"/>
    <mergeCell ref="M6:N6"/>
    <mergeCell ref="O6:Q6"/>
  </mergeCells>
  <conditionalFormatting sqref="A25:E25 G25:J26 A26:C26 D26:E29">
    <cfRule type="expression" dxfId="7" priority="2">
      <formula>$O$18=$J$4</formula>
    </cfRule>
  </conditionalFormatting>
  <conditionalFormatting sqref="B8">
    <cfRule type="expression" dxfId="6" priority="3">
      <formula>$B$8="Не проходит по возрасту!"</formula>
    </cfRule>
  </conditionalFormatting>
  <conditionalFormatting sqref="A18:F18 D19:F19">
    <cfRule type="expression" dxfId="5" priority="4">
      <formula>$D$9=-"Проверьте введ1нные данные перед отправкой!"</formula>
    </cfRule>
  </conditionalFormatting>
  <conditionalFormatting sqref="A19:C19">
    <cfRule type="expression" dxfId="4" priority="5">
      <formula>$D$9=-"Проверьте введ1нные данные перед отправкой!"</formula>
    </cfRule>
  </conditionalFormatting>
  <conditionalFormatting sqref="H18:I19">
    <cfRule type="expression" dxfId="3" priority="6">
      <formula>$D$9=-"Проверьте введ1нные данные перед отправкой!"</formula>
    </cfRule>
  </conditionalFormatting>
  <conditionalFormatting sqref="K18">
    <cfRule type="expression" dxfId="2" priority="7">
      <formula>$D$9=-"Проверьте введ1нные данные перед отправкой!"</formula>
    </cfRule>
  </conditionalFormatting>
  <conditionalFormatting sqref="K21">
    <cfRule type="expression" dxfId="1" priority="8">
      <formula>$D$9=-"Проверьте введ1нные данные перед отправкой!"</formula>
    </cfRule>
  </conditionalFormatting>
  <conditionalFormatting sqref="K20">
    <cfRule type="expression" dxfId="0" priority="9">
      <formula>$D$9=-"Проверьте введ1нные данные перед отправкой!"</formula>
    </cfRule>
  </conditionalFormatting>
  <dataValidations count="35">
    <dataValidation allowBlank="1" showErrorMessage="1" prompt="Укажите марку и модель машины участника. Если машина используется несколькими участниками, указывайте, пожалуйста, однократно." sqref="D9">
      <formula1>0</formula1>
      <formula2>0</formula2>
    </dataValidation>
    <dataValidation allowBlank="1" showInputMessage="1" showErrorMessage="1" prompt="Введите работающий контактный e-mail участника" sqref="D8">
      <formula1>0</formula1>
      <formula2>0</formula2>
    </dataValidation>
    <dataValidation allowBlank="1" showInputMessage="1" showErrorMessage="1" prompt="Введите контактный телефон участника, желательно, мобильный." sqref="D7">
      <formula1>0</formula1>
      <formula2>0</formula2>
    </dataValidation>
    <dataValidation allowBlank="1" showInputMessage="1" showErrorMessage="1" prompt="Введите клуб, за который выступает участник" sqref="B10:B11">
      <formula1>0</formula1>
      <formula2>0</formula2>
    </dataValidation>
    <dataValidation allowBlank="1" showInputMessage="1" showErrorMessage="1" prompt="Введите город, за который выступает участник" sqref="B9">
      <formula1>0</formula1>
      <formula2>0</formula2>
    </dataValidation>
    <dataValidation allowBlank="1" showInputMessage="1" showErrorMessage="1" prompt="Введите полностью год рождения участника, все 4 цифры." sqref="F6">
      <formula1>0</formula1>
      <formula2>0</formula2>
    </dataValidation>
    <dataValidation allowBlank="1" showInputMessage="1" showErrorMessage="1" prompt="Введите месяц рождения участника" sqref="E6">
      <formula1>0</formula1>
      <formula2>0</formula2>
    </dataValidation>
    <dataValidation allowBlank="1" showInputMessage="1" showErrorMessage="1" prompt="Введите число рождения участника" sqref="D6">
      <formula1>0</formula1>
      <formula2>0</formula2>
    </dataValidation>
    <dataValidation allowBlank="1" showInputMessage="1" showErrorMessage="1" prompt="Введите отчество участника" sqref="B7">
      <formula1>0</formula1>
      <formula2>0</formula2>
    </dataValidation>
    <dataValidation allowBlank="1" showInputMessage="1" showErrorMessage="1" prompt="Введите имя участника" sqref="B6">
      <formula1>0</formula1>
      <formula2>0</formula2>
    </dataValidation>
    <dataValidation allowBlank="1" showInputMessage="1" showErrorMessage="1" prompt="Введите фамилию участника" sqref="B5">
      <formula1>0</formula1>
      <formula2>0</formula2>
    </dataValidation>
    <dataValidation allowBlank="1" showInputMessage="1" showErrorMessage="1" prompt="Введите кличку собаки так, как она указана в родословной (соблюдая язык и регистр). Если у собаки нет родословной, введите кличку, совпадающую с ветеринарным паспортом. Назывные имена собак указывать не нужно." sqref="B18:B29">
      <formula1>0</formula1>
      <formula2>0</formula2>
    </dataValidation>
    <dataValidation allowBlank="1" showInputMessage="1" showErrorMessage="1" prompt="Введите год рождения собаки" sqref="F18:F29">
      <formula1>0</formula1>
      <formula2>0</formula2>
    </dataValidation>
    <dataValidation allowBlank="1" showInputMessage="1" showErrorMessage="1" prompt="Введите месяц рождения собаки" sqref="E18:E29">
      <formula1>0</formula1>
      <formula2>0</formula2>
    </dataValidation>
    <dataValidation allowBlank="1" showInputMessage="1" showErrorMessage="1" prompt="Введите число рождения собаки" sqref="D18:D29">
      <formula1>0</formula1>
      <formula2>0</formula2>
    </dataValidation>
    <dataValidation allowBlank="1" showErrorMessage="1" prompt="Введите номер квалификационной книжки собаки, или &quot;Нет&quot;, если книжка у собаки отсутсвует." sqref="M17">
      <formula1>0</formula1>
      <formula2>0</formula2>
    </dataValidation>
    <dataValidation allowBlank="1" showInputMessage="1" showErrorMessage="1" prompt="Введите действующий номер чипа собаки. Введите 2 номера чипа, если у собаки 2 действующих микрочипа для переноса строки нажмите ALT+Enter" sqref="I18:I29">
      <formula1>0</formula1>
      <formula2>0</formula2>
    </dataValidation>
    <dataValidation allowBlank="1" showInputMessage="1" showErrorMessage="1" prompt="Введите номер родословной собаки. В случае родословной РКФ, это номер, указанный в окошке с кличкой собаки: &quot;Родословная: РКФ ххххххх&quot;. Необходимо ввести цифры." sqref="K18:K20 K22:K29">
      <formula1>0</formula1>
      <formula2>0</formula2>
    </dataValidation>
    <dataValidation type="list" allowBlank="1" showInputMessage="1" showErrorMessage="1" prompt="Выберите пол собаки" sqref="C18:C29">
      <formula1>$A$40:$A$41</formula1>
      <formula2>0</formula2>
    </dataValidation>
    <dataValidation type="list" allowBlank="1" showInputMessage="1" showErrorMessage="1" prompt="Выберите федерацию, выдавшую родословную вашей собаке. Если собака имеет родословную АКС, СКС, федерации-члена FCI, не зарегистрированную в РКФ, выберите &quot;FCI&quot;.Если вы не знаете организацию,выберите &quot;Другое&quot;. Если нет родословной, выберите &quot;Нет&quot;" sqref="J18:J29">
      <formula1>$A$42:$A$47</formula1>
      <formula2>0</formula2>
    </dataValidation>
    <dataValidation allowBlank="1" showInputMessage="1" showErrorMessage="1" prompt="Введите клеймо, если есть. Оно написано в родословной вашей собаки. Пожалуйста, указывайте его правильно! Если клейма нет, оставьте окно пустым." sqref="H18:H29">
      <formula1>0</formula1>
      <formula2>0</formula2>
    </dataValidation>
    <dataValidation type="list" allowBlank="1" showInputMessage="1" showErrorMessage="1" prompt="Выберите, участвует данная собака в квалификации или нет." sqref="N18:N29">
      <formula1>$B$40:$B$41</formula1>
      <formula2>0</formula2>
    </dataValidation>
    <dataValidation allowBlank="1" showInputMessage="1" showErrorMessage="1" promptTitle="Для организаторов" prompt="Введите суммарный результат, только часы, если такого в результате нет, оставьте пустым." sqref="O7">
      <formula1>0</formula1>
      <formula2>0</formula2>
    </dataValidation>
    <dataValidation allowBlank="1" showInputMessage="1" showErrorMessage="1" promptTitle="Для организаторов" prompt="Введите результат, только минуты." sqref="P7">
      <formula1>0</formula1>
      <formula2>0</formula2>
    </dataValidation>
    <dataValidation allowBlank="1" showInputMessage="1" showErrorMessage="1" promptTitle="Для организаторов" prompt="Введите результат, только секунды." sqref="Q7">
      <formula1>0</formula1>
      <formula2>0</formula2>
    </dataValidation>
    <dataValidation allowBlank="1" showInputMessage="1" showErrorMessage="1" promptTitle="Для организаторов" prompt="Введите часы квалификационного времени, если таковых нет, оставьте пустым." sqref="J7">
      <formula1>0</formula1>
      <formula2>0</formula2>
    </dataValidation>
    <dataValidation allowBlank="1" showInputMessage="1" showErrorMessage="1" promptTitle="Для организаторов" prompt="Введите минуты квалификационного времени" sqref="K7">
      <formula1>0</formula1>
      <formula2>0</formula2>
    </dataValidation>
    <dataValidation allowBlank="1" showInputMessage="1" showErrorMessage="1" promptTitle="Для организаторов" prompt="Введите секунды квалификационного времени" sqref="L7">
      <formula1>0</formula1>
      <formula2>0</formula2>
    </dataValidation>
    <dataValidation type="list" allowBlank="1" showInputMessage="1" showErrorMessage="1" prompt="Выберите породу собаки" sqref="A18:A29">
      <formula1>$G$50:$G$78</formula1>
      <formula2>0</formula2>
    </dataValidation>
    <dataValidation allowBlank="1" showInputMessage="1" showErrorMessage="1" promptTitle="Примечание" prompt="Введите, если требуется:_x000a_данные по родословным собак, если вы выбрали &quot;Другое&quot;" sqref="M18:M29">
      <formula1>0</formula1>
      <formula2>0</formula2>
    </dataValidation>
    <dataValidation allowBlank="1" showErrorMessage="1" sqref="N8:Q9 K15:Q15 N16:Q16">
      <formula1>0</formula1>
      <formula2>0</formula2>
    </dataValidation>
    <dataValidation allowBlank="1" showInputMessage="1" showErrorMessage="1" promptTitle="Для организаторов." prompt="Введите стартовый номер участника. Он продублируется на чиплист и диплом и создаст номера по каталогу." sqref="I12 H15">
      <formula1>0</formula1>
      <formula2>0</formula2>
    </dataValidation>
    <dataValidation allowBlank="1" showErrorMessage="1" promptTitle="Для организаторов." prompt="Введите стартовый номер участника. Он продублируется на чиплист и диплом и создаст номера по каталогу." sqref="H11:H14">
      <formula1>0</formula1>
      <formula2>0</formula2>
    </dataValidation>
    <dataValidation allowBlank="1" showInputMessage="1" showErrorMessage="1" prompt="Фамилия владельца указана в родословной собаки, пожалуйста, сохраняйте язык, на котором написана фамилия владельца. Если у собаки нет родословной, указывайте фамилию владельца из ветеринарного паспорта." sqref="L18:L19 K21:L21 L22:L29">
      <formula1>0</formula1>
      <formula2>0</formula2>
    </dataValidation>
    <dataValidation type="list" allowBlank="1" showInputMessage="1" showErrorMessage="1" promptTitle="Выберите дисциплину из списка" sqref="B12:G14">
      <formula1>$A$86:$A$101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79"/>
  <sheetViews>
    <sheetView showGridLines="0" zoomScale="75" zoomScaleNormal="75" workbookViewId="0">
      <selection activeCell="A18" sqref="A18:B19"/>
    </sheetView>
  </sheetViews>
  <sheetFormatPr defaultRowHeight="15"/>
  <cols>
    <col min="1" max="1" width="9.140625" style="85" customWidth="1"/>
    <col min="2" max="2" width="11.5703125" style="85" customWidth="1"/>
    <col min="3" max="5" width="9.140625" style="85" customWidth="1"/>
    <col min="6" max="6" width="7.140625" style="85" customWidth="1"/>
    <col min="7" max="10" width="9.140625" style="85" customWidth="1"/>
    <col min="11" max="11" width="5.5703125" style="85" customWidth="1"/>
    <col min="12" max="14" width="2.85546875" style="85" customWidth="1"/>
    <col min="15" max="1025" width="9.140625" style="85" customWidth="1"/>
  </cols>
  <sheetData>
    <row r="1" spans="1:14" ht="23.25">
      <c r="A1" s="86"/>
      <c r="B1" s="86"/>
      <c r="C1" s="86"/>
      <c r="D1" s="175" t="s">
        <v>99</v>
      </c>
      <c r="E1" s="175"/>
      <c r="F1" s="175"/>
      <c r="G1" s="175"/>
      <c r="H1" s="175"/>
      <c r="I1" s="176">
        <f>Заявка!I12</f>
        <v>0</v>
      </c>
      <c r="J1" s="176"/>
      <c r="K1" s="176"/>
      <c r="L1" s="176"/>
      <c r="M1" s="176"/>
      <c r="N1" s="176"/>
    </row>
    <row r="2" spans="1:14" ht="21">
      <c r="A2" s="86"/>
      <c r="B2" s="86"/>
      <c r="C2" s="86"/>
      <c r="D2" s="177" t="str">
        <f>Заявка!I6</f>
        <v>Квалификационные состязания РКФ г. Иркутск 2020</v>
      </c>
      <c r="E2" s="177"/>
      <c r="F2" s="177"/>
      <c r="G2" s="177"/>
      <c r="H2" s="177"/>
      <c r="I2" s="176"/>
      <c r="J2" s="176"/>
      <c r="K2" s="176"/>
      <c r="L2" s="176"/>
      <c r="M2" s="176"/>
      <c r="N2" s="176"/>
    </row>
    <row r="3" spans="1:14" ht="15.75">
      <c r="A3" s="86"/>
      <c r="B3" s="86"/>
      <c r="C3" s="86"/>
      <c r="D3" s="178">
        <f>Заявка!K6</f>
        <v>0</v>
      </c>
      <c r="E3" s="178"/>
      <c r="F3" s="178"/>
      <c r="G3" s="178"/>
      <c r="H3" s="178"/>
      <c r="I3" s="176"/>
      <c r="J3" s="176"/>
      <c r="K3" s="176"/>
      <c r="L3" s="176"/>
      <c r="M3" s="176"/>
      <c r="N3" s="176"/>
    </row>
    <row r="4" spans="1:14">
      <c r="A4" s="86"/>
      <c r="B4" s="86"/>
      <c r="C4" s="86"/>
      <c r="D4" s="86"/>
      <c r="E4" s="86"/>
      <c r="F4" s="86"/>
      <c r="G4" s="86"/>
      <c r="H4" s="86"/>
      <c r="I4" s="176"/>
      <c r="J4" s="176"/>
      <c r="K4" s="176"/>
      <c r="L4" s="176"/>
      <c r="M4" s="176"/>
      <c r="N4" s="176"/>
    </row>
    <row r="5" spans="1:14">
      <c r="A5" s="87"/>
      <c r="B5" s="87"/>
      <c r="C5" s="87"/>
      <c r="D5" s="179">
        <f>Заявка!M6</f>
        <v>44184</v>
      </c>
      <c r="E5" s="179"/>
      <c r="F5" s="88" t="str">
        <f>IF(ISBLANK(Заявка!O6),""," - ")</f>
        <v/>
      </c>
      <c r="G5" s="180">
        <f>Заявка!O6</f>
        <v>0</v>
      </c>
      <c r="H5" s="180"/>
      <c r="I5" s="176"/>
      <c r="J5" s="176"/>
      <c r="K5" s="176"/>
      <c r="L5" s="176"/>
      <c r="M5" s="176"/>
      <c r="N5" s="176"/>
    </row>
    <row r="6" spans="1:14" ht="25.5" customHeight="1">
      <c r="A6" s="181" t="s">
        <v>0</v>
      </c>
      <c r="B6" s="181"/>
      <c r="C6" s="181"/>
      <c r="D6" s="182" t="str">
        <f>"даты и место проведения: "&amp;Заявка!C37</f>
        <v>даты и место проведения: ЛБК “Снежная гора” (56 км Голоустинского тракта), Иркутского района, Иркутской области</v>
      </c>
      <c r="E6" s="182"/>
      <c r="F6" s="182"/>
      <c r="G6" s="182"/>
      <c r="H6" s="182"/>
      <c r="I6" s="183" t="s">
        <v>100</v>
      </c>
      <c r="J6" s="183"/>
      <c r="K6" s="183"/>
      <c r="L6" s="183"/>
      <c r="M6" s="183"/>
      <c r="N6" s="183"/>
    </row>
    <row r="7" spans="1:14">
      <c r="A7" s="184" t="str">
        <f>IF(ISBLANK(Заявка!B5),"",PROPER(Заявка!B5))</f>
        <v/>
      </c>
      <c r="B7" s="184"/>
      <c r="C7" s="184"/>
      <c r="D7" s="184"/>
      <c r="E7" s="86"/>
      <c r="F7" s="185" t="str">
        <f>IF(ISBLANK(Заявка!D7),"",Заявка!D7)</f>
        <v/>
      </c>
      <c r="G7" s="185"/>
      <c r="H7" s="185"/>
      <c r="I7" s="86"/>
      <c r="J7" s="186">
        <f>Заявка!B12</f>
        <v>0</v>
      </c>
      <c r="K7" s="186"/>
      <c r="L7" s="186"/>
      <c r="M7" s="186"/>
      <c r="N7" s="86"/>
    </row>
    <row r="8" spans="1:14">
      <c r="A8" s="184"/>
      <c r="B8" s="184"/>
      <c r="C8" s="184"/>
      <c r="D8" s="184"/>
      <c r="E8" s="86"/>
      <c r="F8" s="187" t="str">
        <f>IF(ISBLANK(Заявка!D8),"",Заявка!D8)</f>
        <v/>
      </c>
      <c r="G8" s="187"/>
      <c r="H8" s="187"/>
      <c r="I8" s="86"/>
      <c r="J8" s="186"/>
      <c r="K8" s="186"/>
      <c r="L8" s="186"/>
      <c r="M8" s="186"/>
      <c r="N8" s="86"/>
    </row>
    <row r="9" spans="1:14">
      <c r="A9" s="188" t="str">
        <f>IF(ISBLANK(OR(Заявка!B6,Заявка!B7)),"",PROPER(Заявка!B6&amp;" "&amp;Заявка!B7))</f>
        <v xml:space="preserve"> </v>
      </c>
      <c r="B9" s="188"/>
      <c r="C9" s="188"/>
      <c r="D9" s="188"/>
      <c r="E9" s="86"/>
      <c r="F9" s="189" t="str">
        <f>IF(ISBLANK(Заявка!G6),"",Заявка!G6)</f>
        <v xml:space="preserve"> </v>
      </c>
      <c r="G9" s="189"/>
      <c r="H9" s="189"/>
      <c r="I9" s="86"/>
      <c r="J9" s="186"/>
      <c r="K9" s="186"/>
      <c r="L9" s="186"/>
      <c r="M9" s="186"/>
      <c r="N9" s="86"/>
    </row>
    <row r="10" spans="1:14">
      <c r="A10" s="188"/>
      <c r="B10" s="188"/>
      <c r="C10" s="188"/>
      <c r="D10" s="188"/>
      <c r="E10" s="86"/>
      <c r="F10" s="190" t="str">
        <f>IF(ISBLANK(Заявка!B8),"",Заявка!B8)</f>
        <v/>
      </c>
      <c r="G10" s="190"/>
      <c r="H10" s="190"/>
      <c r="I10" s="86"/>
      <c r="J10" s="191" t="str">
        <f>Заявка!K4</f>
        <v/>
      </c>
      <c r="K10" s="191"/>
      <c r="L10" s="191"/>
      <c r="M10" s="191"/>
      <c r="N10" s="86"/>
    </row>
    <row r="11" spans="1:14" ht="15" customHeight="1">
      <c r="A11" s="86"/>
      <c r="B11" s="86"/>
      <c r="C11" s="86"/>
      <c r="D11" s="86"/>
      <c r="E11" s="86"/>
      <c r="F11" s="86"/>
      <c r="G11" s="86"/>
      <c r="H11" s="86"/>
      <c r="I11" s="86"/>
      <c r="J11" s="191"/>
      <c r="K11" s="191"/>
      <c r="L11" s="191"/>
      <c r="M11" s="191"/>
      <c r="N11" s="86"/>
    </row>
    <row r="12" spans="1:14">
      <c r="A12" s="192" t="str">
        <f>IF(ISBLANK(Заявка!B10),"",Заявка!B10)</f>
        <v/>
      </c>
      <c r="B12" s="192"/>
      <c r="C12" s="192"/>
      <c r="D12" s="192"/>
      <c r="E12" s="86"/>
      <c r="F12" s="193"/>
      <c r="G12" s="193"/>
      <c r="H12" s="193"/>
      <c r="I12" s="86"/>
      <c r="J12" s="194" t="s">
        <v>101</v>
      </c>
      <c r="K12" s="194"/>
      <c r="L12" s="194"/>
      <c r="M12" s="194"/>
      <c r="N12" s="86"/>
    </row>
    <row r="13" spans="1:14">
      <c r="A13" s="192"/>
      <c r="B13" s="192"/>
      <c r="C13" s="192"/>
      <c r="D13" s="192"/>
      <c r="E13" s="86"/>
      <c r="F13" s="195"/>
      <c r="G13" s="195"/>
      <c r="H13" s="195"/>
      <c r="I13" s="89"/>
      <c r="J13" s="89"/>
      <c r="K13" s="86"/>
      <c r="L13" s="86"/>
      <c r="M13" s="86"/>
      <c r="N13" s="86"/>
    </row>
    <row r="14" spans="1:14">
      <c r="A14" s="196" t="str">
        <f>IF(ISBLANK(Заявка!B9),"",PROPER(Заявка!B9))</f>
        <v/>
      </c>
      <c r="B14" s="196"/>
      <c r="C14" s="196"/>
      <c r="D14" s="196"/>
      <c r="E14" s="86"/>
      <c r="F14" s="86"/>
      <c r="G14" s="86"/>
      <c r="H14" s="86"/>
      <c r="I14" s="86"/>
      <c r="J14" s="86"/>
      <c r="K14" s="86"/>
      <c r="L14" s="86"/>
      <c r="M14" s="86"/>
      <c r="N14" s="86"/>
    </row>
    <row r="15" spans="1:14">
      <c r="A15" s="196"/>
      <c r="B15" s="196"/>
      <c r="C15" s="196"/>
      <c r="D15" s="196"/>
      <c r="E15" s="86"/>
      <c r="F15" s="86"/>
      <c r="G15" s="86"/>
      <c r="H15" s="86"/>
      <c r="I15" s="86"/>
      <c r="J15" s="86"/>
      <c r="K15" s="86"/>
      <c r="L15" s="86"/>
      <c r="M15" s="86"/>
      <c r="N15" s="86"/>
    </row>
    <row r="16" spans="1:14">
      <c r="A16" s="197" t="s">
        <v>11</v>
      </c>
      <c r="B16" s="197"/>
      <c r="C16" s="197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spans="1:14" ht="30.75" customHeight="1">
      <c r="A17" s="198" t="s">
        <v>102</v>
      </c>
      <c r="B17" s="198"/>
      <c r="C17" s="199" t="s">
        <v>103</v>
      </c>
      <c r="D17" s="199"/>
      <c r="E17" s="199" t="s">
        <v>104</v>
      </c>
      <c r="F17" s="199"/>
      <c r="G17" s="199" t="s">
        <v>105</v>
      </c>
      <c r="H17" s="199"/>
      <c r="I17" s="199" t="s">
        <v>20</v>
      </c>
      <c r="J17" s="199"/>
      <c r="K17" s="90" t="s">
        <v>106</v>
      </c>
      <c r="L17" s="200" t="s">
        <v>107</v>
      </c>
      <c r="M17" s="200"/>
      <c r="N17" s="200"/>
    </row>
    <row r="18" spans="1:14" ht="15.75">
      <c r="A18" s="201" t="str">
        <f>IF(OR(Заявка!N18="нет",ISBLANK(Заявка!N18),Заявка!O18="Собака не допущена"),PROPER(Заявка!B18),UPPER(Заявка!B18))</f>
        <v/>
      </c>
      <c r="B18" s="201"/>
      <c r="C18" s="202" t="str">
        <f>IF(OR(ISBLANK(Заявка!A18),ISBLANK(Заявка!C18)),"",Заявка!A18&amp;", "&amp;Заявка!C18)</f>
        <v/>
      </c>
      <c r="D18" s="202"/>
      <c r="E18" s="203" t="str">
        <f>PROPER(Заявка!L18)</f>
        <v/>
      </c>
      <c r="F18" s="203"/>
      <c r="G18" s="204" t="str">
        <f>IF(OR(ISBLANK(Заявка!J18),ISBLANK(Заявка!K18)),"",IF(Заявка!J18="нет","",IF(Заявка!J18="FCI",Заявка!K18,IF(Заявка!J18=Заявка!A44,"UCI "&amp;Заявка!K18,IF(Заявка!J18=Заявка!A45,"ICU "&amp;Заявка!K18,IF(Заявка!J18=Заявка!A46,Заявка!K18,(Заявка!J18&amp;" "&amp;Заявка!K18)))))))</f>
        <v/>
      </c>
      <c r="H18" s="204"/>
      <c r="I18" s="205">
        <f>Заявка!I18</f>
        <v>0</v>
      </c>
      <c r="J18" s="205"/>
      <c r="K18" s="200" t="str">
        <f>IF(OR(ISBLANK(Заявка!B18),ISBLANK(Заявка!I12)),"",I1&amp;"-1")</f>
        <v/>
      </c>
      <c r="L18" s="206" t="str">
        <f>IF(ISBLANK(Заявка!F18),"",IF(ISBLANK(Заявка!F18),"",ROUNDDOWN((Чиплист!E19-Заявка!L4)/-30,0.1))&amp;"м")</f>
        <v/>
      </c>
      <c r="M18" s="206"/>
      <c r="N18" s="91" t="str">
        <f>IF(ISBLANK(Заявка!F18),"",IF(Заявка!O18="Собака допущена","","Х"))</f>
        <v/>
      </c>
    </row>
    <row r="19" spans="1:14" ht="15.75">
      <c r="A19" s="201"/>
      <c r="B19" s="201"/>
      <c r="C19" s="202"/>
      <c r="D19" s="202"/>
      <c r="E19" s="207">
        <f>Заявка!G18</f>
        <v>0</v>
      </c>
      <c r="F19" s="207"/>
      <c r="G19" s="208" t="str">
        <f>IF(ISBLANK(Заявка!M18),"","КК№ "&amp;Заявка!M18)</f>
        <v/>
      </c>
      <c r="H19" s="208"/>
      <c r="I19" s="205"/>
      <c r="J19" s="205"/>
      <c r="K19" s="200"/>
      <c r="L19" s="92"/>
      <c r="M19" s="93"/>
      <c r="N19" s="94"/>
    </row>
    <row r="20" spans="1:14" ht="15.75">
      <c r="A20" s="201" t="str">
        <f>IF(OR(Заявка!N19="нет",ISBLANK(Заявка!N19),Заявка!O19="Собака не допущена"),PROPER(Заявка!B19),UPPER(Заявка!B19))</f>
        <v/>
      </c>
      <c r="B20" s="201"/>
      <c r="C20" s="202" t="str">
        <f>IF(OR(ISBLANK(Заявка!A19),ISBLANK(Заявка!C19)),"",Заявка!A19&amp;", "&amp;Заявка!C19)</f>
        <v/>
      </c>
      <c r="D20" s="202"/>
      <c r="E20" s="203" t="str">
        <f>PROPER(Заявка!L19)</f>
        <v/>
      </c>
      <c r="F20" s="203"/>
      <c r="G20" s="204" t="str">
        <f>IF(OR(ISBLANK(Заявка!J19),ISBLANK(Заявка!K19)),"",IF(Заявка!J19="нет","",IF(Заявка!J19="FCI",Заявка!K19,IF(Заявка!J19=Заявка!A44,"UCI "&amp;Заявка!K19,IF(Заявка!J19=Заявка!A45,"ICU "&amp;Заявка!K19,IF(Заявка!J19=Заявка!A46,Заявка!K19,(Заявка!J19&amp;" "&amp;Заявка!K19)))))))</f>
        <v/>
      </c>
      <c r="H20" s="204"/>
      <c r="I20" s="205">
        <f>Заявка!I19</f>
        <v>0</v>
      </c>
      <c r="J20" s="205"/>
      <c r="K20" s="200" t="str">
        <f>IF(OR(ISBLANK(Заявка!B19),ISBLANK(Заявка!I12)),"",I1&amp;"-2")</f>
        <v/>
      </c>
      <c r="L20" s="206" t="str">
        <f>IF(ISBLANK(Заявка!F19),"",IF(ISBLANK(Заявка!F19),"",ROUNDDOWN((E21-Заявка!L4)/-30,0.1))&amp;"м")</f>
        <v/>
      </c>
      <c r="M20" s="206"/>
      <c r="N20" s="91" t="str">
        <f>IF(ISBLANK(Заявка!F19),"",IF(Заявка!O19="Собака допущена","","Х"))</f>
        <v/>
      </c>
    </row>
    <row r="21" spans="1:14" ht="15.75">
      <c r="A21" s="201"/>
      <c r="B21" s="201"/>
      <c r="C21" s="202"/>
      <c r="D21" s="202"/>
      <c r="E21" s="207">
        <f>Заявка!G19</f>
        <v>0</v>
      </c>
      <c r="F21" s="207"/>
      <c r="G21" s="208" t="str">
        <f>IF(ISBLANK(Заявка!M19),"","КК№ "&amp;Заявка!M19)</f>
        <v/>
      </c>
      <c r="H21" s="208"/>
      <c r="I21" s="205"/>
      <c r="J21" s="205"/>
      <c r="K21" s="200"/>
      <c r="L21" s="92"/>
      <c r="M21" s="93"/>
      <c r="N21" s="94"/>
    </row>
    <row r="22" spans="1:14" ht="15.75">
      <c r="A22" s="201" t="str">
        <f>IF(OR(Заявка!N20="нет",ISBLANK(Заявка!N20),Заявка!O20="Собака не допущена"),PROPER(Заявка!B20),UPPER(Заявка!B20))</f>
        <v/>
      </c>
      <c r="B22" s="201"/>
      <c r="C22" s="202" t="str">
        <f>IF(OR(ISBLANK(Заявка!A20),ISBLANK(Заявка!C20)),"",Заявка!A20&amp;", "&amp;Заявка!C20)</f>
        <v/>
      </c>
      <c r="D22" s="202"/>
      <c r="E22" s="203" t="str">
        <f>PROPER(Заявка!K21)</f>
        <v/>
      </c>
      <c r="F22" s="203"/>
      <c r="G22" s="204" t="str">
        <f>IF(OR(ISBLANK(Заявка!J20),ISBLANK(Заявка!K20)),"",IF(Заявка!J20="нет","",IF(Заявка!J20="FCI",Заявка!K20,IF(Заявка!J20=Заявка!A44,"UCI "&amp;Заявка!K20,IF(Заявка!J20=Заявка!A45,"ICU "&amp;Заявка!K20,IF(Заявка!J20=Заявка!A46,Заявка!K20,(Заявка!J20&amp;" "&amp;Заявка!K20)))))))</f>
        <v/>
      </c>
      <c r="H22" s="204"/>
      <c r="I22" s="205">
        <f>Заявка!I20</f>
        <v>0</v>
      </c>
      <c r="J22" s="205"/>
      <c r="K22" s="200" t="str">
        <f>IF(OR(ISBLANK(Заявка!B20),ISBLANK(Заявка!I12)),"",I1&amp;"-3")</f>
        <v/>
      </c>
      <c r="L22" s="206" t="str">
        <f>IF(ISBLANK(Заявка!F20),"",IF(ISBLANK(Заявка!F20),"",ROUNDDOWN((E23-Заявка!L4)/-30,0.1))&amp;"м")</f>
        <v/>
      </c>
      <c r="M22" s="206"/>
      <c r="N22" s="91" t="str">
        <f>IF(ISBLANK(Заявка!F20),"",IF(Заявка!O20="Собака допущена","","Х"))</f>
        <v/>
      </c>
    </row>
    <row r="23" spans="1:14" ht="15.75">
      <c r="A23" s="201"/>
      <c r="B23" s="201"/>
      <c r="C23" s="202"/>
      <c r="D23" s="202"/>
      <c r="E23" s="207">
        <f>Заявка!G20</f>
        <v>0</v>
      </c>
      <c r="F23" s="207"/>
      <c r="G23" s="209" t="str">
        <f>IF(ISBLANK(Заявка!M20),"","КК№ "&amp;Заявка!M20)</f>
        <v/>
      </c>
      <c r="H23" s="209"/>
      <c r="I23" s="205"/>
      <c r="J23" s="205"/>
      <c r="K23" s="200"/>
      <c r="L23" s="92"/>
      <c r="M23" s="93"/>
      <c r="N23" s="94"/>
    </row>
    <row r="24" spans="1:14" ht="15.75">
      <c r="A24" s="201" t="str">
        <f>IF(OR(Заявка!N21="нет",ISBLANK(Заявка!N21),Заявка!O21="Собака не допущена"),PROPER(Заявка!B21),UPPER(Заявка!B21))</f>
        <v/>
      </c>
      <c r="B24" s="201"/>
      <c r="C24" s="202" t="str">
        <f>IF(OR(ISBLANK(Заявка!A21),ISBLANK(Заявка!C21)),"",Заявка!A21&amp;", "&amp;Заявка!C21)</f>
        <v/>
      </c>
      <c r="D24" s="202"/>
      <c r="E24" s="203" t="str">
        <f>PROPER(Заявка!L21)</f>
        <v/>
      </c>
      <c r="F24" s="203"/>
      <c r="G24" s="204" t="str">
        <f>IF(OR(ISBLANK(Заявка!J21),ISBLANK(Заявка!#REF!)),"",IF(Заявка!J21="нет","",IF(Заявка!J21="FCI",Заявка!#REF!,IF(Заявка!J21=Заявка!A44,"UCI "&amp;Заявка!#REF!,IF(Заявка!J21=Заявка!A45,"ICU "&amp;Заявка!#REF!,IF(Заявка!J21=Заявка!A46,Заявка!#REF!,(Заявка!J21&amp;" "&amp;Заявка!#REF!)))))))</f>
        <v/>
      </c>
      <c r="H24" s="204"/>
      <c r="I24" s="205">
        <f>Заявка!I21</f>
        <v>0</v>
      </c>
      <c r="J24" s="205"/>
      <c r="K24" s="200" t="str">
        <f>IF(OR(ISBLANK(Заявка!B21),ISBLANK(Заявка!I12)),"",I1&amp;"-4")</f>
        <v/>
      </c>
      <c r="L24" s="206" t="str">
        <f>IF(ISBLANK(Заявка!F21),"",IF(ISBLANK(Заявка!F21),"",ROUNDDOWN((E25-Заявка!L4)/-30,0.1))&amp;"м")</f>
        <v/>
      </c>
      <c r="M24" s="206"/>
      <c r="N24" s="91" t="str">
        <f>IF(ISBLANK(Заявка!F21),"",IF(Заявка!O21="Собака допущена","","Х"))</f>
        <v/>
      </c>
    </row>
    <row r="25" spans="1:14" ht="15.75">
      <c r="A25" s="201"/>
      <c r="B25" s="201"/>
      <c r="C25" s="202"/>
      <c r="D25" s="202"/>
      <c r="E25" s="207">
        <f>Заявка!G21</f>
        <v>0</v>
      </c>
      <c r="F25" s="207"/>
      <c r="G25" s="209" t="str">
        <f>IF(ISBLANK(Заявка!M21),"","КК№ "&amp;Заявка!M21)</f>
        <v/>
      </c>
      <c r="H25" s="209"/>
      <c r="I25" s="205"/>
      <c r="J25" s="205"/>
      <c r="K25" s="200"/>
      <c r="L25" s="92"/>
      <c r="M25" s="93"/>
      <c r="N25" s="94"/>
    </row>
    <row r="26" spans="1:14" ht="15.75">
      <c r="A26" s="201" t="str">
        <f>IF(OR(Заявка!N22="нет",ISBLANK(Заявка!N22),Заявка!O22="Собака не допущена"),PROPER(Заявка!B22),UPPER(Заявка!B22))</f>
        <v/>
      </c>
      <c r="B26" s="201"/>
      <c r="C26" s="202" t="str">
        <f>IF(OR(ISBLANK(Заявка!A22),ISBLANK(Заявка!C22)),"",Заявка!A22&amp;", "&amp;Заявка!C22)</f>
        <v/>
      </c>
      <c r="D26" s="202"/>
      <c r="E26" s="203" t="str">
        <f>PROPER(Заявка!L22)</f>
        <v/>
      </c>
      <c r="F26" s="203"/>
      <c r="G26" s="204" t="str">
        <f>IF(OR(ISBLANK(Заявка!J22),ISBLANK(Заявка!K22)),"",IF(Заявка!J22="нет","",IF(Заявка!J22="FCI",Заявка!K22,IF(Заявка!J22=Заявка!A44,"UCI "&amp;Заявка!K22,IF(Заявка!J22=Заявка!A45,"ICU "&amp;Заявка!K22,IF(Заявка!J22=Заявка!A46,Заявка!K22,(Заявка!J22&amp;" "&amp;Заявка!K22)))))))</f>
        <v/>
      </c>
      <c r="H26" s="204"/>
      <c r="I26" s="205">
        <f>Заявка!I22</f>
        <v>0</v>
      </c>
      <c r="J26" s="205"/>
      <c r="K26" s="200" t="str">
        <f>IF(OR(ISBLANK(Заявка!B22),ISBLANK(Заявка!I12)),"",I1&amp;"-5")</f>
        <v/>
      </c>
      <c r="L26" s="206" t="str">
        <f>IF(ISBLANK(Заявка!F22),"",IF(ISBLANK(Заявка!F22),"",ROUNDDOWN((E27-Заявка!L4)/-30,0.1))&amp;"м")</f>
        <v/>
      </c>
      <c r="M26" s="206"/>
      <c r="N26" s="95" t="str">
        <f>IF(ISBLANK(Заявка!F22),"",IF(Заявка!O22="Собака допущена","","Х"))</f>
        <v/>
      </c>
    </row>
    <row r="27" spans="1:14" ht="15.75">
      <c r="A27" s="201"/>
      <c r="B27" s="201"/>
      <c r="C27" s="202"/>
      <c r="D27" s="202"/>
      <c r="E27" s="207" t="str">
        <f>Заявка!G22</f>
        <v/>
      </c>
      <c r="F27" s="207"/>
      <c r="G27" s="209" t="str">
        <f>IF(ISBLANK(Заявка!M22),"","КК№ "&amp;Заявка!M22)</f>
        <v/>
      </c>
      <c r="H27" s="209"/>
      <c r="I27" s="205"/>
      <c r="J27" s="205"/>
      <c r="K27" s="200"/>
      <c r="L27" s="92"/>
      <c r="M27" s="93"/>
      <c r="N27" s="94"/>
    </row>
    <row r="28" spans="1:14" ht="15.75">
      <c r="A28" s="201" t="str">
        <f>IF(OR(Заявка!N23="нет",ISBLANK(Заявка!N23),Заявка!O23="Собака не допущена"),PROPER(Заявка!B23),UPPER(Заявка!B23))</f>
        <v/>
      </c>
      <c r="B28" s="201"/>
      <c r="C28" s="202" t="str">
        <f>IF(OR(ISBLANK(Заявка!A23),ISBLANK(Заявка!C23)),"",Заявка!A23&amp;", "&amp;Заявка!C23)</f>
        <v/>
      </c>
      <c r="D28" s="202"/>
      <c r="E28" s="203" t="str">
        <f>PROPER(Заявка!L23)</f>
        <v/>
      </c>
      <c r="F28" s="203"/>
      <c r="G28" s="204" t="str">
        <f>IF(OR(ISBLANK(Заявка!J23),ISBLANK(Заявка!K23)),"",IF(Заявка!J23="нет","",IF(Заявка!J23="FCI",Заявка!K23,IF(Заявка!J23=Заявка!A44,"UCI "&amp;Заявка!K23,IF(Заявка!J23=Заявка!A45,"ICU "&amp;Заявка!K23,IF(Заявка!J23=Заявка!A46,Заявка!K23,(Заявка!J23&amp;" "&amp;Заявка!K23)))))))</f>
        <v/>
      </c>
      <c r="H28" s="204"/>
      <c r="I28" s="205">
        <f>Заявка!I23</f>
        <v>0</v>
      </c>
      <c r="J28" s="205"/>
      <c r="K28" s="200" t="str">
        <f>IF(OR(ISBLANK(Заявка!B23),ISBLANK(Заявка!I12)),"",I1&amp;"-6")</f>
        <v/>
      </c>
      <c r="L28" s="206" t="str">
        <f>IF(ISBLANK(Заявка!F23),"",IF(ISBLANK(Заявка!F23),"",ROUNDDOWN((E29-Заявка!L4)/-30,0.1))&amp;"м")</f>
        <v/>
      </c>
      <c r="M28" s="206"/>
      <c r="N28" s="95" t="str">
        <f>IF(ISBLANK(Заявка!F23),"",IF(Заявка!O23="Собака допущена","","Х"))</f>
        <v/>
      </c>
    </row>
    <row r="29" spans="1:14" ht="15.75">
      <c r="A29" s="201"/>
      <c r="B29" s="201"/>
      <c r="C29" s="202"/>
      <c r="D29" s="202"/>
      <c r="E29" s="207">
        <f>Заявка!G23</f>
        <v>0</v>
      </c>
      <c r="F29" s="207"/>
      <c r="G29" s="209" t="str">
        <f>IF(ISBLANK(Заявка!M23),"","КК№ "&amp;Заявка!M23)</f>
        <v/>
      </c>
      <c r="H29" s="209"/>
      <c r="I29" s="205"/>
      <c r="J29" s="205"/>
      <c r="K29" s="200"/>
      <c r="L29" s="92"/>
      <c r="M29" s="93"/>
      <c r="N29" s="94"/>
    </row>
    <row r="30" spans="1:14" ht="15.75">
      <c r="A30" s="201" t="str">
        <f>IF(OR(Заявка!N24="нет",ISBLANK(Заявка!N24),Заявка!O24="Собака не допущена"),PROPER(Заявка!B24),UPPER(Заявка!B24))</f>
        <v/>
      </c>
      <c r="B30" s="201"/>
      <c r="C30" s="202" t="str">
        <f>IF(OR(ISBLANK(Заявка!A24),ISBLANK(Заявка!C24)),"",Заявка!A24&amp;", "&amp;Заявка!C24)</f>
        <v/>
      </c>
      <c r="D30" s="202"/>
      <c r="E30" s="203" t="str">
        <f>PROPER(Заявка!L24)</f>
        <v/>
      </c>
      <c r="F30" s="203"/>
      <c r="G30" s="204" t="str">
        <f>IF(OR(ISBLANK(Заявка!J24),ISBLANK(Заявка!K24)),"",IF(Заявка!J24="нет","",IF(Заявка!J24="FCI",Заявка!K24,IF(Заявка!J24=Заявка!A44,"UCI "&amp;Заявка!K24,IF(Заявка!J24=Заявка!A45,"ICU "&amp;Заявка!K24,IF(Заявка!J24=Заявка!A46,Заявка!K24,(Заявка!J24&amp;" "&amp;Заявка!K24)))))))</f>
        <v/>
      </c>
      <c r="H30" s="204"/>
      <c r="I30" s="205">
        <f>Заявка!I24</f>
        <v>0</v>
      </c>
      <c r="J30" s="205"/>
      <c r="K30" s="200" t="str">
        <f>IF(OR(ISBLANK(Заявка!B24),ISBLANK(Заявка!I12)),"",I1&amp;"-7")</f>
        <v/>
      </c>
      <c r="L30" s="206" t="str">
        <f>IF(ISBLANK(Заявка!F24),"",IF(ISBLANK(Заявка!F24),"",ROUNDDOWN((E31-Заявка!L4)/-30,0.1))&amp;"м")</f>
        <v/>
      </c>
      <c r="M30" s="206"/>
      <c r="N30" s="95" t="str">
        <f>IF(ISBLANK(Заявка!F24),"",IF(Заявка!O24="Собака допущена","","Х"))</f>
        <v/>
      </c>
    </row>
    <row r="31" spans="1:14" ht="15.75">
      <c r="A31" s="201"/>
      <c r="B31" s="201"/>
      <c r="C31" s="202"/>
      <c r="D31" s="202"/>
      <c r="E31" s="207" t="str">
        <f>Заявка!G24</f>
        <v/>
      </c>
      <c r="F31" s="207"/>
      <c r="G31" s="209" t="str">
        <f>IF(ISBLANK(Заявка!M24),"","КК№ "&amp;Заявка!M24)</f>
        <v/>
      </c>
      <c r="H31" s="209"/>
      <c r="I31" s="205"/>
      <c r="J31" s="205"/>
      <c r="K31" s="200"/>
      <c r="L31" s="92"/>
      <c r="M31" s="93"/>
      <c r="N31" s="94"/>
    </row>
    <row r="32" spans="1:14" ht="15.75">
      <c r="A32" s="201" t="str">
        <f>IF(OR(Заявка!N25="нет",ISBLANK(Заявка!N25),Заявка!O25="Собака не допущена"),PROPER(Заявка!B25),UPPER(Заявка!B25))</f>
        <v/>
      </c>
      <c r="B32" s="201"/>
      <c r="C32" s="202" t="str">
        <f>IF(OR(ISBLANK(Заявка!A25),ISBLANK(Заявка!C25)),"",Заявка!A25&amp;", "&amp;Заявка!C25)</f>
        <v/>
      </c>
      <c r="D32" s="202"/>
      <c r="E32" s="203" t="str">
        <f>PROPER(Заявка!L25)</f>
        <v/>
      </c>
      <c r="F32" s="203"/>
      <c r="G32" s="204" t="str">
        <f>IF(OR(ISBLANK(Заявка!J25),ISBLANK(Заявка!K25)),"",IF(Заявка!J25="нет","",IF(Заявка!J25="FCI",Заявка!K25,IF(Заявка!J25=Заявка!A44,"UCI "&amp;Заявка!K25,IF(Заявка!J25=Заявка!A45,"ICU "&amp;Заявка!K25,IF(Заявка!J25=Заявка!A46,Заявка!K25,(Заявка!J25&amp;" "&amp;Заявка!K25)))))))</f>
        <v/>
      </c>
      <c r="H32" s="204"/>
      <c r="I32" s="205">
        <f>Заявка!I25</f>
        <v>0</v>
      </c>
      <c r="J32" s="205"/>
      <c r="K32" s="200" t="str">
        <f>IF(OR(ISBLANK(Заявка!B25),ISBLANK(Заявка!I12)),"",I1&amp;"-8")</f>
        <v/>
      </c>
      <c r="L32" s="206" t="str">
        <f>IF(ISBLANK(Заявка!F25),"",IF(ISBLANK(Заявка!F25),"",ROUNDDOWN((E33-Заявка!L4)/-30,0.1))&amp;"м")</f>
        <v/>
      </c>
      <c r="M32" s="206"/>
      <c r="N32" s="95" t="str">
        <f>IF(ISBLANK(Заявка!F25),"",IF(Заявка!O25="Собака допущена","","Х"))</f>
        <v/>
      </c>
    </row>
    <row r="33" spans="1:14" ht="15.75">
      <c r="A33" s="201"/>
      <c r="B33" s="201"/>
      <c r="C33" s="202"/>
      <c r="D33" s="202"/>
      <c r="E33" s="207" t="str">
        <f>Заявка!G25</f>
        <v/>
      </c>
      <c r="F33" s="207"/>
      <c r="G33" s="209" t="str">
        <f>IF(ISBLANK(Заявка!M25),"","КК№ "&amp;Заявка!M25)</f>
        <v/>
      </c>
      <c r="H33" s="209"/>
      <c r="I33" s="205"/>
      <c r="J33" s="205"/>
      <c r="K33" s="200"/>
      <c r="L33" s="92"/>
      <c r="M33" s="93"/>
      <c r="N33" s="94"/>
    </row>
    <row r="34" spans="1:14" ht="15.75">
      <c r="A34" s="201" t="str">
        <f>IF(OR(Заявка!N26="нет",ISBLANK(Заявка!N26),Заявка!O26="Собака не допущена"),PROPER(Заявка!B26),UPPER(Заявка!B26))</f>
        <v/>
      </c>
      <c r="B34" s="201"/>
      <c r="C34" s="202" t="str">
        <f>IF(OR(ISBLANK(Заявка!A26),ISBLANK(Заявка!C26)),"",Заявка!A26&amp;", "&amp;Заявка!C26)</f>
        <v/>
      </c>
      <c r="D34" s="202"/>
      <c r="E34" s="203" t="str">
        <f>PROPER(Заявка!L26)</f>
        <v/>
      </c>
      <c r="F34" s="203"/>
      <c r="G34" s="204" t="str">
        <f>IF(OR(ISBLANK(Заявка!J26),ISBLANK(Заявка!K26)),"",IF(Заявка!J26="нет","",IF(Заявка!J26="FCI",Заявка!K26,IF(Заявка!J26=Заявка!A44,"UCI "&amp;Заявка!K26,IF(Заявка!J26=Заявка!A45,"ICU "&amp;Заявка!K26,IF(Заявка!J26=Заявка!A46,Заявка!K26,(Заявка!J26&amp;" "&amp;Заявка!K26)))))))</f>
        <v/>
      </c>
      <c r="H34" s="204"/>
      <c r="I34" s="205">
        <f>Заявка!I26</f>
        <v>0</v>
      </c>
      <c r="J34" s="205"/>
      <c r="K34" s="200" t="str">
        <f>IF(OR(ISBLANK(Заявка!B26),ISBLANK(Заявка!I12)),"",I1&amp;"-9")</f>
        <v/>
      </c>
      <c r="L34" s="206" t="str">
        <f>IF(ISBLANK(Заявка!F26),"",IF(ISBLANK(Заявка!F26),"",ROUNDDOWN((E35-Заявка!L4)/-30,0.1))&amp;"м")</f>
        <v/>
      </c>
      <c r="M34" s="206"/>
      <c r="N34" s="95" t="str">
        <f>IF(ISBLANK(Заявка!F26),"",IF(Заявка!O26="Собака допущена","","Х"))</f>
        <v/>
      </c>
    </row>
    <row r="35" spans="1:14" ht="15.75">
      <c r="A35" s="201"/>
      <c r="B35" s="201"/>
      <c r="C35" s="202"/>
      <c r="D35" s="202"/>
      <c r="E35" s="207" t="str">
        <f>Заявка!G26</f>
        <v/>
      </c>
      <c r="F35" s="207"/>
      <c r="G35" s="209" t="str">
        <f>IF(ISBLANK(Заявка!M26),"","КК№ "&amp;Заявка!M26)</f>
        <v/>
      </c>
      <c r="H35" s="209"/>
      <c r="I35" s="205"/>
      <c r="J35" s="205"/>
      <c r="K35" s="200"/>
      <c r="L35" s="92"/>
      <c r="M35" s="93"/>
      <c r="N35" s="94"/>
    </row>
    <row r="36" spans="1:14" ht="16.5" customHeight="1">
      <c r="A36" s="201" t="str">
        <f>IF(OR(Заявка!N27="нет",ISBLANK(Заявка!N27),Заявка!O27="Собака не допущена"),PROPER(Заявка!B27),UPPER(Заявка!B27))</f>
        <v/>
      </c>
      <c r="B36" s="201"/>
      <c r="C36" s="202" t="str">
        <f>IF(OR(ISBLANK(Заявка!A27),ISBLANK(Заявка!C27)),"",Заявка!A27&amp;", "&amp;Заявка!C27)</f>
        <v/>
      </c>
      <c r="D36" s="202"/>
      <c r="E36" s="203" t="str">
        <f>PROPER(Заявка!L27)</f>
        <v/>
      </c>
      <c r="F36" s="203"/>
      <c r="G36" s="204" t="str">
        <f>IF(OR(ISBLANK(Заявка!J27),ISBLANK(Заявка!K27)),"",IF(Заявка!J27="нет","",IF(Заявка!J27="FCI",Заявка!K27,IF(Заявка!J27=Заявка!A44,"UCI "&amp;Заявка!K27,IF(Заявка!J27=Заявка!A45,"ICU "&amp;Заявка!K27,IF(Заявка!J27=Заявка!A46,Заявка!K27,(Заявка!J27&amp;" "&amp;Заявка!K27)))))))</f>
        <v/>
      </c>
      <c r="H36" s="204"/>
      <c r="I36" s="205">
        <f>Заявка!I27</f>
        <v>0</v>
      </c>
      <c r="J36" s="205"/>
      <c r="K36" s="200" t="str">
        <f>IF(OR(ISBLANK(Заявка!B27),ISBLANK(Заявка!I12)),"",I1&amp;"-10")</f>
        <v/>
      </c>
      <c r="L36" s="206" t="str">
        <f>IF(ISBLANK(Заявка!F27),"",IF(ISBLANK(Заявка!F27),"",ROUNDDOWN((E37-Заявка!L4)/-30,0.1))&amp;"м")</f>
        <v/>
      </c>
      <c r="M36" s="206"/>
      <c r="N36" s="95" t="str">
        <f>IF(ISBLANK(Заявка!F27),"",IF(Заявка!O27="Собака допущена","","Х"))</f>
        <v/>
      </c>
    </row>
    <row r="37" spans="1:14" ht="15.75">
      <c r="A37" s="201"/>
      <c r="B37" s="201"/>
      <c r="C37" s="202"/>
      <c r="D37" s="202"/>
      <c r="E37" s="207" t="str">
        <f>Заявка!G27</f>
        <v/>
      </c>
      <c r="F37" s="207"/>
      <c r="G37" s="209" t="str">
        <f>IF(ISBLANK(Заявка!M27),"","КК№ "&amp;Заявка!M27)</f>
        <v/>
      </c>
      <c r="H37" s="209"/>
      <c r="I37" s="205"/>
      <c r="J37" s="205"/>
      <c r="K37" s="200"/>
      <c r="L37" s="92"/>
      <c r="M37" s="93"/>
      <c r="N37" s="94"/>
    </row>
    <row r="38" spans="1:14" ht="16.5" customHeight="1">
      <c r="A38" s="201" t="str">
        <f>IF(OR(Заявка!N28="нет",ISBLANK(Заявка!N28),Заявка!O28="Собака не допущена"),PROPER(Заявка!B28),UPPER(Заявка!B28))</f>
        <v/>
      </c>
      <c r="B38" s="201"/>
      <c r="C38" s="202" t="str">
        <f>IF(OR(ISBLANK(Заявка!A28),ISBLANK(Заявка!C28)),"",Заявка!A28&amp;", "&amp;Заявка!C28)</f>
        <v/>
      </c>
      <c r="D38" s="202"/>
      <c r="E38" s="203" t="str">
        <f>PROPER(Заявка!L28)</f>
        <v/>
      </c>
      <c r="F38" s="203"/>
      <c r="G38" s="204" t="str">
        <f>IF(OR(ISBLANK(Заявка!J28),ISBLANK(Заявка!K28)),"",IF(Заявка!J28="нет","",IF(Заявка!J28="FCI",Заявка!K28,IF(Заявка!J28=Заявка!A44,"UCI "&amp;Заявка!K28,IF(Заявка!J28=Заявка!A45,"ICU "&amp;Заявка!K28,IF(Заявка!J28=Заявка!A46,Заявка!K28,(Заявка!J28&amp;" "&amp;Заявка!K28)))))))</f>
        <v/>
      </c>
      <c r="H38" s="204"/>
      <c r="I38" s="205">
        <f>Заявка!I28</f>
        <v>0</v>
      </c>
      <c r="J38" s="205"/>
      <c r="K38" s="200" t="str">
        <f>IF(OR(ISBLANK(Заявка!B28),ISBLANK(Заявка!I12)),"",I1&amp;"-11")</f>
        <v/>
      </c>
      <c r="L38" s="206" t="str">
        <f>IF(ISBLANK(Заявка!F28),"",IF(ISBLANK(Заявка!F28),"",ROUNDDOWN((E39-Заявка!L4)/-30,0.1))&amp;"м")</f>
        <v/>
      </c>
      <c r="M38" s="206"/>
      <c r="N38" s="95" t="str">
        <f>IF(ISBLANK(Заявка!F28),"",IF(Заявка!O28="Собака допущена","","Х"))</f>
        <v/>
      </c>
    </row>
    <row r="39" spans="1:14" ht="15.75">
      <c r="A39" s="201"/>
      <c r="B39" s="201"/>
      <c r="C39" s="202"/>
      <c r="D39" s="202"/>
      <c r="E39" s="207" t="str">
        <f>Заявка!G28</f>
        <v/>
      </c>
      <c r="F39" s="207"/>
      <c r="G39" s="209" t="str">
        <f>IF(ISBLANK(Заявка!M28),"","КК№ "&amp;Заявка!M28)</f>
        <v/>
      </c>
      <c r="H39" s="209"/>
      <c r="I39" s="205"/>
      <c r="J39" s="205"/>
      <c r="K39" s="200"/>
      <c r="L39" s="92"/>
      <c r="M39" s="93"/>
      <c r="N39" s="94"/>
    </row>
    <row r="40" spans="1:14" ht="16.5" customHeight="1">
      <c r="A40" s="201" t="str">
        <f>IF(OR(Заявка!N29="нет",ISBLANK(Заявка!N29),Заявка!O29="Собака не допущена"),PROPER(Заявка!B29),UPPER(Заявка!B29))</f>
        <v/>
      </c>
      <c r="B40" s="201"/>
      <c r="C40" s="202" t="str">
        <f>IF(OR(ISBLANK(Заявка!A29),ISBLANK(Заявка!C29)),"",Заявка!A29&amp;", "&amp;Заявка!C29)</f>
        <v/>
      </c>
      <c r="D40" s="202"/>
      <c r="E40" s="203" t="str">
        <f>PROPER(Заявка!L29)</f>
        <v/>
      </c>
      <c r="F40" s="203"/>
      <c r="G40" s="204" t="str">
        <f>IF(OR(ISBLANK(Заявка!J29),ISBLANK(Заявка!K29)),"",IF(Заявка!J29="нет","",IF(Заявка!J29="FCI",Заявка!K29,IF(Заявка!J29=Заявка!A44,"UCI "&amp;Заявка!K29,IF(Заявка!J29=Заявка!A45,"ICU "&amp;Заявка!K29,IF(Заявка!J29=Заявка!A46,Заявка!K29,(Заявка!J29&amp;" "&amp;Заявка!K29)))))))</f>
        <v/>
      </c>
      <c r="H40" s="204"/>
      <c r="I40" s="205">
        <f>Заявка!I29</f>
        <v>0</v>
      </c>
      <c r="J40" s="205"/>
      <c r="K40" s="200" t="str">
        <f>IF(OR(ISBLANK(Заявка!B29),ISBLANK(Заявка!I12)),"",I1&amp;"-12")</f>
        <v/>
      </c>
      <c r="L40" s="206" t="str">
        <f>IF(ISBLANK(Заявка!F29),"",IF(ISBLANK(Заявка!F29),"",ROUNDDOWN((E41-Заявка!L4)/-30,0.1))&amp;"м")</f>
        <v/>
      </c>
      <c r="M40" s="206"/>
      <c r="N40" s="95" t="str">
        <f>IF(ISBLANK(Заявка!F29),"",IF(Заявка!O29="Собака допущена","","Х"))</f>
        <v/>
      </c>
    </row>
    <row r="41" spans="1:14" ht="15.75">
      <c r="A41" s="201"/>
      <c r="B41" s="201"/>
      <c r="C41" s="202"/>
      <c r="D41" s="202"/>
      <c r="E41" s="207" t="str">
        <f>Заявка!G29</f>
        <v/>
      </c>
      <c r="F41" s="207"/>
      <c r="G41" s="209" t="str">
        <f>IF(ISBLANK(Заявка!M29),"","КК№ "&amp;Заявка!M29)</f>
        <v/>
      </c>
      <c r="H41" s="209"/>
      <c r="I41" s="205"/>
      <c r="J41" s="205"/>
      <c r="K41" s="200"/>
      <c r="L41" s="96"/>
      <c r="M41" s="93"/>
      <c r="N41" s="94"/>
    </row>
    <row r="42" spans="1:14" ht="15.75" customHeight="1">
      <c r="A42" s="214" t="s">
        <v>108</v>
      </c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</row>
    <row r="43" spans="1:14" ht="15" customHeight="1">
      <c r="A43" s="215" t="s">
        <v>109</v>
      </c>
      <c r="B43" s="215"/>
      <c r="C43" s="215"/>
      <c r="D43" s="215"/>
      <c r="E43" s="215"/>
      <c r="F43" s="215" t="s">
        <v>110</v>
      </c>
      <c r="G43" s="215"/>
      <c r="H43" s="215"/>
      <c r="I43" s="215"/>
      <c r="J43" s="215"/>
      <c r="K43" s="215"/>
      <c r="L43" s="215"/>
      <c r="M43" s="215"/>
      <c r="N43" s="215"/>
    </row>
    <row r="44" spans="1:14">
      <c r="A44" s="215"/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</row>
    <row r="45" spans="1:14">
      <c r="A45" s="215"/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</row>
    <row r="46" spans="1:14">
      <c r="A46" s="215"/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</row>
    <row r="47" spans="1:14" ht="15" customHeight="1">
      <c r="A47" s="216" t="s">
        <v>111</v>
      </c>
      <c r="B47" s="216"/>
      <c r="C47" s="216"/>
      <c r="D47" s="216"/>
      <c r="E47" s="216"/>
      <c r="F47" s="216" t="s">
        <v>112</v>
      </c>
      <c r="G47" s="216"/>
      <c r="H47" s="216"/>
      <c r="I47" s="216"/>
      <c r="J47" s="216"/>
      <c r="K47" s="216"/>
      <c r="L47" s="216"/>
      <c r="M47" s="216"/>
      <c r="N47" s="216"/>
    </row>
    <row r="48" spans="1:14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86"/>
    </row>
    <row r="49" spans="1:14" ht="15" customHeight="1">
      <c r="A49" s="217" t="s">
        <v>113</v>
      </c>
      <c r="B49" s="217"/>
      <c r="C49" s="217"/>
      <c r="D49" s="217"/>
      <c r="E49" s="217"/>
      <c r="F49" s="217"/>
      <c r="G49" s="217"/>
      <c r="H49" s="98"/>
      <c r="I49" s="99"/>
      <c r="J49" s="99"/>
      <c r="K49" s="99"/>
      <c r="L49" s="99"/>
      <c r="M49" s="99"/>
      <c r="N49" s="100"/>
    </row>
    <row r="50" spans="1:14">
      <c r="A50" s="217"/>
      <c r="B50" s="217"/>
      <c r="C50" s="217"/>
      <c r="D50" s="217"/>
      <c r="E50" s="217"/>
      <c r="F50" s="217"/>
      <c r="G50" s="217"/>
      <c r="H50" s="101"/>
      <c r="I50" s="102"/>
      <c r="J50" s="102"/>
      <c r="K50" s="102"/>
      <c r="L50" s="102"/>
      <c r="M50" s="102"/>
      <c r="N50" s="103"/>
    </row>
    <row r="51" spans="1:14">
      <c r="A51" s="217"/>
      <c r="B51" s="217"/>
      <c r="C51" s="217"/>
      <c r="D51" s="217"/>
      <c r="E51" s="217"/>
      <c r="F51" s="217"/>
      <c r="G51" s="217"/>
      <c r="H51" s="101"/>
      <c r="I51" s="102"/>
      <c r="J51" s="102"/>
      <c r="K51" s="102"/>
      <c r="L51" s="102"/>
      <c r="M51" s="102"/>
      <c r="N51" s="103"/>
    </row>
    <row r="52" spans="1:14">
      <c r="A52" s="217"/>
      <c r="B52" s="217"/>
      <c r="C52" s="217"/>
      <c r="D52" s="217"/>
      <c r="E52" s="217"/>
      <c r="F52" s="217"/>
      <c r="G52" s="217"/>
      <c r="H52" s="101"/>
      <c r="I52" s="102"/>
      <c r="J52" s="102"/>
      <c r="K52" s="102"/>
      <c r="L52" s="102"/>
      <c r="M52" s="102"/>
      <c r="N52" s="103"/>
    </row>
    <row r="53" spans="1:14" ht="15.75" customHeight="1">
      <c r="A53" s="217"/>
      <c r="B53" s="217"/>
      <c r="C53" s="217"/>
      <c r="D53" s="217"/>
      <c r="E53" s="217"/>
      <c r="F53" s="217"/>
      <c r="G53" s="217"/>
      <c r="H53" s="218" t="s">
        <v>114</v>
      </c>
      <c r="I53" s="218"/>
      <c r="J53" s="218"/>
      <c r="K53" s="218"/>
      <c r="L53" s="218"/>
      <c r="M53" s="218"/>
      <c r="N53" s="218"/>
    </row>
    <row r="57" spans="1:14" ht="15" customHeight="1">
      <c r="G57" s="210" t="str">
        <f>"Главному судье состязаний по гонкам на собачьих упряжках "&amp;Заявка!I6&amp;""&amp;Заявка!C34&amp;"от"</f>
        <v>Главному судье состязаний по гонкам на собачьих упряжках Квалификационные состязания РКФ г. Иркутск 2020Серов Илья Васильевичот</v>
      </c>
      <c r="H57" s="210"/>
      <c r="I57" s="210"/>
      <c r="J57" s="210"/>
      <c r="K57" s="210"/>
      <c r="L57" s="210"/>
      <c r="M57" s="210"/>
      <c r="N57" s="210"/>
    </row>
    <row r="58" spans="1:14" ht="15" customHeight="1">
      <c r="G58" s="210"/>
      <c r="H58" s="210"/>
      <c r="I58" s="210"/>
      <c r="J58" s="210"/>
      <c r="K58" s="210"/>
      <c r="L58" s="210"/>
      <c r="M58" s="210"/>
      <c r="N58" s="210"/>
    </row>
    <row r="59" spans="1:14">
      <c r="G59" s="210"/>
      <c r="H59" s="210"/>
      <c r="I59" s="210"/>
      <c r="J59" s="210"/>
      <c r="K59" s="210"/>
      <c r="L59" s="210"/>
      <c r="M59" s="210"/>
      <c r="N59" s="210"/>
    </row>
    <row r="60" spans="1:14">
      <c r="G60" s="210"/>
      <c r="H60" s="210"/>
      <c r="I60" s="210"/>
      <c r="J60" s="210"/>
      <c r="K60" s="210"/>
      <c r="L60" s="210"/>
      <c r="M60" s="210"/>
      <c r="N60" s="210"/>
    </row>
    <row r="61" spans="1:14">
      <c r="H61" s="104"/>
      <c r="I61" s="104"/>
      <c r="J61" s="104"/>
      <c r="K61" s="104"/>
      <c r="L61" s="104"/>
      <c r="M61" s="104"/>
      <c r="N61" s="104"/>
    </row>
    <row r="62" spans="1:14">
      <c r="H62" s="105"/>
      <c r="I62" s="105"/>
      <c r="J62" s="105"/>
      <c r="K62" s="105"/>
      <c r="L62" s="105"/>
      <c r="M62" s="105"/>
      <c r="N62" s="105"/>
    </row>
    <row r="63" spans="1:14">
      <c r="H63" s="105"/>
      <c r="I63" s="105"/>
      <c r="J63" s="105"/>
      <c r="K63" s="105"/>
      <c r="L63" s="105"/>
      <c r="M63" s="105"/>
      <c r="N63" s="105"/>
    </row>
    <row r="66" spans="1:14" ht="114.75" customHeight="1">
      <c r="D66" s="213" t="s">
        <v>115</v>
      </c>
      <c r="E66" s="213"/>
      <c r="F66" s="213"/>
      <c r="G66" s="213"/>
      <c r="H66" s="213"/>
    </row>
    <row r="67" spans="1:14" ht="24.75" customHeight="1">
      <c r="A67" s="106" t="s">
        <v>116</v>
      </c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7" t="s">
        <v>117</v>
      </c>
    </row>
    <row r="68" spans="1:14" ht="26.25" customHeight="1">
      <c r="A68" s="210" t="s">
        <v>118</v>
      </c>
      <c r="B68" s="210"/>
      <c r="C68" s="210"/>
      <c r="D68" s="105"/>
      <c r="E68" s="105"/>
      <c r="F68" s="105"/>
      <c r="G68" s="105"/>
      <c r="H68" s="105"/>
      <c r="I68" s="105"/>
      <c r="J68" s="105"/>
      <c r="K68" s="105"/>
      <c r="L68" s="105"/>
      <c r="M68" s="105"/>
    </row>
    <row r="69" spans="1:14" ht="24.75" customHeight="1">
      <c r="A69" s="211" t="str">
        <f>"несовершеннолетнего участника "&amp;Заявка!B5&amp;" "&amp;Заявка!B6&amp;" "&amp;Заявка!B7&amp;", в соревнованиях "&amp;Заявка!I6&amp;IF(ISBLANK(Заявка!B12),""," в классе "&amp;K6)&amp;" "&amp;IF(ISBLANK(Заявка!I12),"","под стартовым номером "&amp;Заявка!I12)&amp;"и беру на себя ответственность за все действия, последствия действий, жизнь и здоровье гонщика на себя."</f>
        <v>несовершеннолетнего участника   , в соревнованиях Квалификационные состязания РКФ г. Иркутск 2020 и беру на себя ответственность за все действия, последствия действий, жизнь и здоровье гонщика на себя.</v>
      </c>
      <c r="B69" s="211"/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</row>
    <row r="70" spans="1:14" ht="24.75" customHeight="1">
      <c r="A70" s="211"/>
      <c r="B70" s="211"/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</row>
    <row r="71" spans="1:14" ht="24.75" customHeight="1">
      <c r="A71" s="211"/>
      <c r="B71" s="211"/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211"/>
      <c r="N71" s="211"/>
    </row>
    <row r="72" spans="1:14" ht="24.75" customHeight="1">
      <c r="A72" s="211"/>
      <c r="B72" s="211"/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</row>
    <row r="73" spans="1:14" ht="24.75" customHeight="1"/>
    <row r="74" spans="1:14" ht="27.75" customHeight="1"/>
    <row r="75" spans="1:14" ht="25.5" customHeight="1"/>
    <row r="76" spans="1:14" ht="24.75" customHeight="1">
      <c r="A76" s="212" t="str">
        <f>Заявка!C37</f>
        <v>ЛБК “Снежная гора” (56 км Голоустинского тракта), Иркутского района, Иркутской области</v>
      </c>
      <c r="B76" s="212"/>
      <c r="C76" s="212"/>
      <c r="H76" s="104"/>
      <c r="I76" s="104"/>
      <c r="J76" s="104"/>
      <c r="K76" s="213" t="s">
        <v>119</v>
      </c>
      <c r="L76" s="213"/>
      <c r="M76" s="213"/>
      <c r="N76" s="213"/>
    </row>
    <row r="77" spans="1:14" ht="24.75" customHeight="1">
      <c r="A77" s="108" t="s">
        <v>3</v>
      </c>
      <c r="B77" s="104"/>
      <c r="C77" s="104"/>
      <c r="H77" s="105"/>
      <c r="I77" s="105"/>
      <c r="J77" s="105"/>
      <c r="K77" s="212" t="s">
        <v>120</v>
      </c>
      <c r="L77" s="212"/>
      <c r="M77" s="212"/>
      <c r="N77" s="212"/>
    </row>
    <row r="78" spans="1:14" ht="24.75" customHeight="1"/>
    <row r="79" spans="1:14" ht="24.75" customHeight="1"/>
  </sheetData>
  <mergeCells count="151">
    <mergeCell ref="A68:C68"/>
    <mergeCell ref="A69:N72"/>
    <mergeCell ref="A76:C76"/>
    <mergeCell ref="K76:N76"/>
    <mergeCell ref="K77:N77"/>
    <mergeCell ref="A42:N42"/>
    <mergeCell ref="A43:E46"/>
    <mergeCell ref="F43:N46"/>
    <mergeCell ref="A47:E47"/>
    <mergeCell ref="F47:N47"/>
    <mergeCell ref="A49:G53"/>
    <mergeCell ref="H53:N53"/>
    <mergeCell ref="G57:N60"/>
    <mergeCell ref="D66:H66"/>
    <mergeCell ref="A40:B41"/>
    <mergeCell ref="C40:D41"/>
    <mergeCell ref="E40:F40"/>
    <mergeCell ref="G40:H40"/>
    <mergeCell ref="I40:J41"/>
    <mergeCell ref="K40:K41"/>
    <mergeCell ref="L40:M40"/>
    <mergeCell ref="E41:F41"/>
    <mergeCell ref="G41:H41"/>
    <mergeCell ref="A38:B39"/>
    <mergeCell ref="C38:D39"/>
    <mergeCell ref="E38:F38"/>
    <mergeCell ref="G38:H38"/>
    <mergeCell ref="I38:J39"/>
    <mergeCell ref="K38:K39"/>
    <mergeCell ref="L38:M38"/>
    <mergeCell ref="E39:F39"/>
    <mergeCell ref="G39:H39"/>
    <mergeCell ref="A36:B37"/>
    <mergeCell ref="C36:D37"/>
    <mergeCell ref="E36:F36"/>
    <mergeCell ref="G36:H36"/>
    <mergeCell ref="I36:J37"/>
    <mergeCell ref="K36:K37"/>
    <mergeCell ref="L36:M36"/>
    <mergeCell ref="E37:F37"/>
    <mergeCell ref="G37:H37"/>
    <mergeCell ref="A34:B35"/>
    <mergeCell ref="C34:D35"/>
    <mergeCell ref="E34:F34"/>
    <mergeCell ref="G34:H34"/>
    <mergeCell ref="I34:J35"/>
    <mergeCell ref="K34:K35"/>
    <mergeCell ref="L34:M34"/>
    <mergeCell ref="E35:F35"/>
    <mergeCell ref="G35:H35"/>
    <mergeCell ref="A32:B33"/>
    <mergeCell ref="C32:D33"/>
    <mergeCell ref="E32:F32"/>
    <mergeCell ref="G32:H32"/>
    <mergeCell ref="I32:J33"/>
    <mergeCell ref="K32:K33"/>
    <mergeCell ref="L32:M32"/>
    <mergeCell ref="E33:F33"/>
    <mergeCell ref="G33:H33"/>
    <mergeCell ref="A30:B31"/>
    <mergeCell ref="C30:D31"/>
    <mergeCell ref="E30:F30"/>
    <mergeCell ref="G30:H30"/>
    <mergeCell ref="I30:J31"/>
    <mergeCell ref="K30:K31"/>
    <mergeCell ref="L30:M30"/>
    <mergeCell ref="E31:F31"/>
    <mergeCell ref="G31:H31"/>
    <mergeCell ref="A28:B29"/>
    <mergeCell ref="C28:D29"/>
    <mergeCell ref="E28:F28"/>
    <mergeCell ref="G28:H28"/>
    <mergeCell ref="I28:J29"/>
    <mergeCell ref="K28:K29"/>
    <mergeCell ref="L28:M28"/>
    <mergeCell ref="E29:F29"/>
    <mergeCell ref="G29:H29"/>
    <mergeCell ref="A26:B27"/>
    <mergeCell ref="C26:D27"/>
    <mergeCell ref="E26:F26"/>
    <mergeCell ref="G26:H26"/>
    <mergeCell ref="I26:J27"/>
    <mergeCell ref="K26:K27"/>
    <mergeCell ref="L26:M26"/>
    <mergeCell ref="E27:F27"/>
    <mergeCell ref="G27:H27"/>
    <mergeCell ref="A24:B25"/>
    <mergeCell ref="C24:D25"/>
    <mergeCell ref="E24:F24"/>
    <mergeCell ref="G24:H24"/>
    <mergeCell ref="I24:J25"/>
    <mergeCell ref="K24:K25"/>
    <mergeCell ref="L24:M24"/>
    <mergeCell ref="E25:F25"/>
    <mergeCell ref="G25:H25"/>
    <mergeCell ref="A22:B23"/>
    <mergeCell ref="C22:D23"/>
    <mergeCell ref="E22:F22"/>
    <mergeCell ref="G22:H22"/>
    <mergeCell ref="I22:J23"/>
    <mergeCell ref="K22:K23"/>
    <mergeCell ref="L22:M22"/>
    <mergeCell ref="E23:F23"/>
    <mergeCell ref="G23:H23"/>
    <mergeCell ref="A20:B21"/>
    <mergeCell ref="C20:D21"/>
    <mergeCell ref="E20:F20"/>
    <mergeCell ref="G20:H20"/>
    <mergeCell ref="I20:J21"/>
    <mergeCell ref="K20:K21"/>
    <mergeCell ref="L20:M20"/>
    <mergeCell ref="E21:F21"/>
    <mergeCell ref="G21:H21"/>
    <mergeCell ref="A14:D15"/>
    <mergeCell ref="A16:C16"/>
    <mergeCell ref="A17:B17"/>
    <mergeCell ref="C17:D17"/>
    <mergeCell ref="E17:F17"/>
    <mergeCell ref="G17:H17"/>
    <mergeCell ref="I17:J17"/>
    <mergeCell ref="L17:N17"/>
    <mergeCell ref="A18:B19"/>
    <mergeCell ref="C18:D19"/>
    <mergeCell ref="E18:F18"/>
    <mergeCell ref="G18:H18"/>
    <mergeCell ref="I18:J19"/>
    <mergeCell ref="K18:K19"/>
    <mergeCell ref="L18:M18"/>
    <mergeCell ref="E19:F19"/>
    <mergeCell ref="G19:H19"/>
    <mergeCell ref="A7:D8"/>
    <mergeCell ref="F7:H7"/>
    <mergeCell ref="J7:M9"/>
    <mergeCell ref="F8:H8"/>
    <mergeCell ref="A9:D10"/>
    <mergeCell ref="F9:H9"/>
    <mergeCell ref="F10:H10"/>
    <mergeCell ref="J10:M11"/>
    <mergeCell ref="A12:D13"/>
    <mergeCell ref="F12:H12"/>
    <mergeCell ref="J12:M12"/>
    <mergeCell ref="F13:H13"/>
    <mergeCell ref="D1:H1"/>
    <mergeCell ref="I1:N5"/>
    <mergeCell ref="D2:H2"/>
    <mergeCell ref="D3:H3"/>
    <mergeCell ref="D5:E5"/>
    <mergeCell ref="G5:H5"/>
    <mergeCell ref="A6:C6"/>
    <mergeCell ref="D6:H6"/>
    <mergeCell ref="I6:N6"/>
  </mergeCells>
  <pageMargins left="0.31527777777777799" right="0.196527777777778" top="0.196527777777778" bottom="0.196527777777778" header="0.51180555555555496" footer="0.51180555555555496"/>
  <pageSetup paperSize="9" firstPageNumber="0" fitToHeight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7"/>
  <sheetViews>
    <sheetView showGridLines="0" topLeftCell="A4" zoomScale="75" zoomScaleNormal="75" workbookViewId="0">
      <selection activeCell="D21" sqref="D21:F21"/>
    </sheetView>
  </sheetViews>
  <sheetFormatPr defaultRowHeight="15"/>
  <cols>
    <col min="1" max="8" width="9.140625" style="109" customWidth="1"/>
    <col min="9" max="9" width="9" style="109" customWidth="1"/>
    <col min="10" max="1025" width="9.140625" style="109" customWidth="1"/>
  </cols>
  <sheetData>
    <row r="1" spans="1:9">
      <c r="A1" s="219" t="str">
        <f>UPPER(Заявка!B5&amp;" "&amp;Заявка!B6&amp;" "&amp;Заявка!B7)</f>
        <v xml:space="preserve">  </v>
      </c>
      <c r="B1" s="219"/>
      <c r="C1" s="219"/>
      <c r="D1" s="219"/>
      <c r="E1" s="219"/>
      <c r="F1" s="219"/>
      <c r="G1" s="219"/>
      <c r="H1" s="219"/>
      <c r="I1" s="219"/>
    </row>
    <row r="2" spans="1:9">
      <c r="A2" s="219"/>
      <c r="B2" s="219"/>
      <c r="C2" s="219"/>
      <c r="D2" s="219"/>
      <c r="E2" s="219"/>
      <c r="F2" s="219"/>
      <c r="G2" s="219"/>
      <c r="H2" s="219"/>
      <c r="I2" s="219"/>
    </row>
    <row r="3" spans="1:9">
      <c r="A3" s="219"/>
      <c r="B3" s="219"/>
      <c r="C3" s="219"/>
      <c r="D3" s="219"/>
      <c r="E3" s="219"/>
      <c r="F3" s="219"/>
      <c r="G3" s="219"/>
      <c r="H3" s="219"/>
      <c r="I3" s="219"/>
    </row>
    <row r="4" spans="1:9">
      <c r="A4" s="220" t="e">
        <f>IF(OR(ISBLANK(Заявка!A18),ISBLANK(Заявка!B18),ISBLANK(Заявка!O18),Заявка!O18=Заявка!J4),"",IF(Чиплист!K18="",Заявка!A18&amp;" "&amp;UPPER(Заявка!B18),Заявка!A18&amp;" "&amp;UPPER(Заявка!B18)&amp;", № по каталогу "&amp;Чиплист!K18))</f>
        <v>#VALUE!</v>
      </c>
      <c r="B4" s="220"/>
      <c r="C4" s="220"/>
      <c r="D4" s="220"/>
      <c r="E4" s="220"/>
      <c r="F4" s="220"/>
      <c r="G4" s="220"/>
      <c r="H4" s="220"/>
      <c r="I4" s="220"/>
    </row>
    <row r="5" spans="1:9">
      <c r="A5" s="220" t="e">
        <f>IF(OR(ISBLANK(Заявка!A19),ISBLANK(Заявка!B19),ISBLANK(Заявка!B19),Заявка!O19=Заявка!J4),"",IF(Чиплист!K20="",Заявка!A19&amp;" "&amp;UPPER(Заявка!B19),Заявка!A19&amp;" "&amp;UPPER(Заявка!B19)&amp;", № по каталогу "&amp;Чиплист!K20))</f>
        <v>#VALUE!</v>
      </c>
      <c r="B5" s="220"/>
      <c r="C5" s="220"/>
      <c r="D5" s="220"/>
      <c r="E5" s="220"/>
      <c r="F5" s="220"/>
      <c r="G5" s="220"/>
      <c r="H5" s="220"/>
      <c r="I5" s="220"/>
    </row>
    <row r="6" spans="1:9">
      <c r="A6" s="220" t="e">
        <f>IF(OR(ISBLANK(Заявка!A20),ISBLANK(Заявка!B20),ISBLANK(Заявка!B20),Заявка!O20=Заявка!J4),"",IF(Чиплист!K22="",Заявка!A20&amp;" "&amp;UPPER(Заявка!B20),Заявка!A20&amp;" "&amp;UPPER(Заявка!B20)&amp;", № по каталогу "&amp;Чиплист!K22))</f>
        <v>#VALUE!</v>
      </c>
      <c r="B6" s="220"/>
      <c r="C6" s="220"/>
      <c r="D6" s="220"/>
      <c r="E6" s="220"/>
      <c r="F6" s="220"/>
      <c r="G6" s="220"/>
      <c r="H6" s="220"/>
      <c r="I6" s="220"/>
    </row>
    <row r="7" spans="1:9">
      <c r="A7" s="220" t="e">
        <f>IF(OR(ISBLANK(Заявка!A21),ISBLANK(Заявка!B21),ISBLANK(Заявка!B21),Заявка!O21=Заявка!J4),"",IF(Чиплист!K24="",Заявка!A21&amp;" "&amp;UPPER(Заявка!B21),Заявка!A21&amp;" "&amp;UPPER(Заявка!B21)&amp;", № по каталогу "&amp;Чиплист!K24))</f>
        <v>#VALUE!</v>
      </c>
      <c r="B7" s="220"/>
      <c r="C7" s="220"/>
      <c r="D7" s="220"/>
      <c r="E7" s="220"/>
      <c r="F7" s="220"/>
      <c r="G7" s="220"/>
      <c r="H7" s="220"/>
      <c r="I7" s="220"/>
    </row>
    <row r="8" spans="1:9">
      <c r="A8" s="220" t="e">
        <f>IF(OR(ISBLANK(Заявка!A22),ISBLANK(Заявка!B22),ISBLANK(Заявка!B22),Заявка!O22=Заявка!J4),"",IF(Чиплист!K26="",Заявка!A22&amp;" "&amp;UPPER(Заявка!B22),Заявка!A22&amp;" "&amp;UPPER(Заявка!B22)&amp;", № по каталогу "&amp;Чиплист!K26))</f>
        <v>#VALUE!</v>
      </c>
      <c r="B8" s="220"/>
      <c r="C8" s="220"/>
      <c r="D8" s="220"/>
      <c r="E8" s="220"/>
      <c r="F8" s="220"/>
      <c r="G8" s="220"/>
      <c r="H8" s="220"/>
      <c r="I8" s="220"/>
    </row>
    <row r="9" spans="1:9">
      <c r="A9" s="220" t="e">
        <f>IF(OR(ISBLANK(Заявка!A23),ISBLANK(Заявка!B23),ISBLANK(Заявка!B23),Заявка!O23=Заявка!J4),"",IF(Чиплист!K28="",Заявка!A23&amp;" "&amp;UPPER(Заявка!B23),Заявка!A23&amp;" "&amp;UPPER(Заявка!B23)&amp;", № по каталогу "&amp;Чиплист!K28))</f>
        <v>#VALUE!</v>
      </c>
      <c r="B9" s="220"/>
      <c r="C9" s="220"/>
      <c r="D9" s="220"/>
      <c r="E9" s="220"/>
      <c r="F9" s="220"/>
      <c r="G9" s="220"/>
      <c r="H9" s="220"/>
      <c r="I9" s="220"/>
    </row>
    <row r="10" spans="1:9">
      <c r="A10" s="220" t="e">
        <f>IF(OR(ISBLANK(Заявка!A24),ISBLANK(Заявка!B24),ISBLANK(Заявка!B24),Заявка!O24=Заявка!J4),"",IF(Чиплист!K30="",Заявка!A24&amp;" "&amp;UPPER(Заявка!B24),Заявка!A24&amp;" "&amp;UPPER(Заявка!B24)&amp;", № по каталогу "&amp;Чиплист!K30))</f>
        <v>#VALUE!</v>
      </c>
      <c r="B10" s="220"/>
      <c r="C10" s="220"/>
      <c r="D10" s="220"/>
      <c r="E10" s="220"/>
      <c r="F10" s="220"/>
      <c r="G10" s="220"/>
      <c r="H10" s="220"/>
      <c r="I10" s="220"/>
    </row>
    <row r="11" spans="1:9">
      <c r="A11" s="220" t="e">
        <f>IF(OR(ISBLANK(Заявка!A25),ISBLANK(Заявка!B25),ISBLANK(Заявка!B25),Заявка!O25=Заявка!J4),"",IF(Чиплист!K32="",Заявка!A25&amp;" "&amp;UPPER(Заявка!B25),Заявка!A25&amp;" "&amp;UPPER(Заявка!B25)&amp;", № по каталогу "&amp;Чиплист!K32))</f>
        <v>#VALUE!</v>
      </c>
      <c r="B11" s="220"/>
      <c r="C11" s="220"/>
      <c r="D11" s="220"/>
      <c r="E11" s="220"/>
      <c r="F11" s="220"/>
      <c r="G11" s="220"/>
      <c r="H11" s="220"/>
      <c r="I11" s="220"/>
    </row>
    <row r="12" spans="1:9">
      <c r="A12" s="220" t="e">
        <f>IF(OR(ISBLANK(Заявка!A26),ISBLANK(Заявка!B26),ISBLANK(Заявка!B26),Заявка!O26=Заявка!J4),"",IF(Чиплист!K34="",Заявка!A26&amp;" "&amp;UPPER(Заявка!B26),Заявка!A26&amp;" "&amp;UPPER(Заявка!B26)&amp;", № по каталогу "&amp;Чиплист!K34))</f>
        <v>#VALUE!</v>
      </c>
      <c r="B12" s="220"/>
      <c r="C12" s="220"/>
      <c r="D12" s="220"/>
      <c r="E12" s="220"/>
      <c r="F12" s="220"/>
      <c r="G12" s="220"/>
      <c r="H12" s="220"/>
      <c r="I12" s="220"/>
    </row>
    <row r="13" spans="1:9">
      <c r="A13" s="220" t="e">
        <f>IF(OR(ISBLANK(Заявка!A27),ISBLANK(Заявка!B27),ISBLANK(Заявка!B27),Заявка!O27=Заявка!J4),"",IF(Чиплист!K36="",Заявка!A27&amp;" "&amp;UPPER(Заявка!B27),Заявка!A27&amp;" "&amp;UPPER(Заявка!B27)&amp;", № по каталогу "&amp;Чиплист!K36))</f>
        <v>#VALUE!</v>
      </c>
      <c r="B13" s="220"/>
      <c r="C13" s="220"/>
      <c r="D13" s="220"/>
      <c r="E13" s="220"/>
      <c r="F13" s="220"/>
      <c r="G13" s="220"/>
      <c r="H13" s="220"/>
      <c r="I13" s="220"/>
    </row>
    <row r="14" spans="1:9">
      <c r="A14" s="220" t="e">
        <f>IF(OR(ISBLANK(Заявка!A28),ISBLANK(Заявка!B28),ISBLANK(Заявка!B28),Заявка!O28=Заявка!J4),"",IF(Чиплист!K38="",Заявка!A28&amp;" "&amp;UPPER(Заявка!B28),Заявка!A28&amp;" "&amp;UPPER(Заявка!B28)&amp;", № по каталогу "&amp;Чиплист!K38))</f>
        <v>#VALUE!</v>
      </c>
      <c r="B14" s="220"/>
      <c r="C14" s="220"/>
      <c r="D14" s="220"/>
      <c r="E14" s="220"/>
      <c r="F14" s="220"/>
      <c r="G14" s="220"/>
      <c r="H14" s="220"/>
      <c r="I14" s="220"/>
    </row>
    <row r="15" spans="1:9">
      <c r="A15" s="220" t="e">
        <f>IF(OR(ISBLANK(Заявка!A29),ISBLANK(Заявка!B29),ISBLANK(Заявка!B29),Заявка!O29=Заявка!J4),"",IF(Чиплист!K40="",Заявка!A29&amp;" "&amp;UPPER(Заявка!B29),Заявка!A29&amp;" "&amp;UPPER(Заявка!B29)&amp;", № по каталогу "&amp;Чиплист!K40))</f>
        <v>#VALUE!</v>
      </c>
      <c r="B15" s="220"/>
      <c r="C15" s="220"/>
      <c r="D15" s="220"/>
      <c r="E15" s="220"/>
      <c r="F15" s="220"/>
      <c r="G15" s="220"/>
      <c r="H15" s="220"/>
      <c r="I15" s="220"/>
    </row>
    <row r="16" spans="1:9">
      <c r="A16" s="221"/>
      <c r="B16" s="221"/>
      <c r="C16" s="221"/>
      <c r="D16" s="221"/>
      <c r="E16" s="221"/>
      <c r="F16" s="221"/>
      <c r="G16" s="221"/>
      <c r="H16" s="221"/>
      <c r="I16" s="221"/>
    </row>
    <row r="17" spans="1:8" ht="15" customHeight="1">
      <c r="A17" s="222" t="s">
        <v>121</v>
      </c>
      <c r="B17" s="222"/>
      <c r="C17" s="222"/>
      <c r="D17" s="222"/>
      <c r="E17" s="110">
        <f>Заявка!I12</f>
        <v>0</v>
      </c>
      <c r="F17" s="111"/>
      <c r="G17" s="112"/>
      <c r="H17" s="112"/>
    </row>
    <row r="18" spans="1:8" ht="15.75">
      <c r="A18" s="113" t="s">
        <v>122</v>
      </c>
      <c r="B18" s="112"/>
      <c r="C18" s="114" t="s">
        <v>123</v>
      </c>
      <c r="D18" s="114" t="s">
        <v>124</v>
      </c>
      <c r="E18" s="115" t="str">
        <f>"    "&amp;Заявка!B12</f>
        <v xml:space="preserve">    </v>
      </c>
      <c r="G18" s="112" t="s">
        <v>117</v>
      </c>
      <c r="H18" s="112"/>
    </row>
    <row r="19" spans="1:8">
      <c r="A19" s="224" t="s">
        <v>125</v>
      </c>
      <c r="B19" s="224"/>
      <c r="C19" s="227">
        <f>'Временный сертификат'!Q31</f>
        <v>0</v>
      </c>
      <c r="D19" s="227"/>
      <c r="E19" s="227"/>
      <c r="F19" s="227"/>
      <c r="G19" s="112"/>
      <c r="H19" s="112"/>
    </row>
    <row r="20" spans="1:8">
      <c r="A20" s="224" t="s">
        <v>126</v>
      </c>
      <c r="B20" s="224"/>
      <c r="C20" s="228" t="str">
        <f>Заявка!K4</f>
        <v/>
      </c>
      <c r="D20" s="228"/>
      <c r="E20" s="228"/>
      <c r="F20" s="228"/>
      <c r="G20" s="112" t="s">
        <v>117</v>
      </c>
      <c r="H20" s="112"/>
    </row>
    <row r="21" spans="1:8">
      <c r="A21" s="224" t="str">
        <f>IF(OR(Заявка!B12=Заявка!A86,Заявка!B12=Заявка!A87,Заявка!B12=Заявка!A88,Заявка!B12=Заявка!A89,Заявка!B12=Заявка!A90,Заявка!B12=Заявка!A93,Заявка!B12=Заявка!A96,Заявка!B12=Заявка!A97,Заявка!B12=Заявка!A9,Заявка!B12=Заявка!A99),"","собакам присвоен титул ")</f>
        <v xml:space="preserve">собакам присвоен титул </v>
      </c>
      <c r="B21" s="224"/>
      <c r="C21" s="224"/>
      <c r="D21" s="229">
        <f>IF(OR(Заявка!B12=Заявка!A86,Заявка!B12=Заявка!A87,Заявка!B12=Заявка!A88,Заявка!B12=Заявка!A89,Заявка!B12=Заявка!A90,Заявка!B12=Заявка!A93,Заявка!B12=Заявка!A96,Заявка!B12=Заявка!A97,Заявка!B12=Заявка!A9,Заявка!B12=Заявка!A99),"",Заявка!K6)</f>
        <v>0</v>
      </c>
      <c r="E21" s="229"/>
      <c r="F21" s="229"/>
      <c r="G21" s="112"/>
      <c r="H21" s="112"/>
    </row>
    <row r="22" spans="1:8">
      <c r="A22" s="112"/>
      <c r="B22" s="112"/>
      <c r="C22" s="112"/>
      <c r="D22" s="112"/>
      <c r="E22" s="112"/>
      <c r="F22" s="112"/>
      <c r="G22" s="112"/>
      <c r="H22" s="112"/>
    </row>
    <row r="23" spans="1:8" ht="15" customHeight="1">
      <c r="A23" s="112"/>
      <c r="B23" s="116" t="s">
        <v>127</v>
      </c>
      <c r="C23" s="117"/>
      <c r="D23" s="117"/>
      <c r="E23" s="117"/>
      <c r="F23" s="223" t="str">
        <f>Заявка!C34</f>
        <v>Серов Илья Васильевич</v>
      </c>
      <c r="G23" s="223"/>
      <c r="H23" s="223"/>
    </row>
    <row r="24" spans="1:8">
      <c r="A24" s="112"/>
      <c r="B24" s="116"/>
      <c r="C24" s="112"/>
      <c r="D24" s="112"/>
      <c r="E24" s="112"/>
      <c r="F24" s="223"/>
      <c r="G24" s="223"/>
      <c r="H24" s="223"/>
    </row>
    <row r="25" spans="1:8">
      <c r="A25" s="112"/>
      <c r="B25" s="116"/>
      <c r="C25" s="112"/>
      <c r="D25" s="112"/>
      <c r="E25" s="112"/>
      <c r="F25" s="118"/>
      <c r="G25" s="118"/>
      <c r="H25" s="112"/>
    </row>
    <row r="26" spans="1:8">
      <c r="A26" s="224" t="s">
        <v>128</v>
      </c>
      <c r="B26" s="224"/>
      <c r="C26" s="119"/>
      <c r="D26" s="120"/>
      <c r="E26" s="120"/>
      <c r="F26" s="225" t="str">
        <f>Заявка!C36</f>
        <v>Жижирум Ольга Александровна</v>
      </c>
      <c r="G26" s="225"/>
      <c r="H26" s="225"/>
    </row>
    <row r="27" spans="1:8">
      <c r="F27" s="226"/>
      <c r="G27" s="226"/>
      <c r="H27" s="226"/>
    </row>
  </sheetData>
  <mergeCells count="24">
    <mergeCell ref="F23:H24"/>
    <mergeCell ref="A26:B26"/>
    <mergeCell ref="F26:H27"/>
    <mergeCell ref="A19:B19"/>
    <mergeCell ref="C19:F19"/>
    <mergeCell ref="A20:B20"/>
    <mergeCell ref="C20:F20"/>
    <mergeCell ref="A21:C21"/>
    <mergeCell ref="D21:F21"/>
    <mergeCell ref="A13:I13"/>
    <mergeCell ref="A14:I14"/>
    <mergeCell ref="A15:I15"/>
    <mergeCell ref="A16:I16"/>
    <mergeCell ref="A17:D17"/>
    <mergeCell ref="A8:I8"/>
    <mergeCell ref="A9:I9"/>
    <mergeCell ref="A10:I10"/>
    <mergeCell ref="A11:I11"/>
    <mergeCell ref="A12:I12"/>
    <mergeCell ref="A1:I3"/>
    <mergeCell ref="A4:I4"/>
    <mergeCell ref="A5:I5"/>
    <mergeCell ref="A6:I6"/>
    <mergeCell ref="A7:I7"/>
  </mergeCells>
  <pageMargins left="1.575" right="0.59027777777777801" top="4.3305555555555602" bottom="2.3624999999999998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56"/>
  <sheetViews>
    <sheetView showGridLines="0" topLeftCell="A4" zoomScale="75" zoomScaleNormal="75" workbookViewId="0">
      <selection activeCell="G31" sqref="G31"/>
    </sheetView>
  </sheetViews>
  <sheetFormatPr defaultRowHeight="15"/>
  <cols>
    <col min="1" max="252" width="4.42578125" customWidth="1"/>
    <col min="253" max="1025" width="8.7109375" customWidth="1"/>
  </cols>
  <sheetData>
    <row r="1" spans="1:252" ht="15.75">
      <c r="A1" s="230" t="s">
        <v>129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 t="s">
        <v>130</v>
      </c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 t="s">
        <v>130</v>
      </c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 t="s">
        <v>130</v>
      </c>
      <c r="BM1" s="230"/>
      <c r="BN1" s="230"/>
      <c r="BO1" s="230"/>
      <c r="BP1" s="230"/>
      <c r="BQ1" s="230"/>
      <c r="BR1" s="230"/>
      <c r="BS1" s="230"/>
      <c r="BT1" s="230"/>
      <c r="BU1" s="230"/>
      <c r="BV1" s="230"/>
      <c r="BW1" s="230"/>
      <c r="BX1" s="230"/>
      <c r="BY1" s="230"/>
      <c r="BZ1" s="230"/>
      <c r="CA1" s="230"/>
      <c r="CB1" s="230"/>
      <c r="CC1" s="230"/>
      <c r="CD1" s="230"/>
      <c r="CE1" s="230"/>
      <c r="CF1" s="230"/>
      <c r="CG1" s="230" t="s">
        <v>130</v>
      </c>
      <c r="CH1" s="230"/>
      <c r="CI1" s="230"/>
      <c r="CJ1" s="230"/>
      <c r="CK1" s="230"/>
      <c r="CL1" s="230"/>
      <c r="CM1" s="230"/>
      <c r="CN1" s="230"/>
      <c r="CO1" s="230"/>
      <c r="CP1" s="230"/>
      <c r="CQ1" s="230"/>
      <c r="CR1" s="230"/>
      <c r="CS1" s="230"/>
      <c r="CT1" s="230"/>
      <c r="CU1" s="230"/>
      <c r="CV1" s="230"/>
      <c r="CW1" s="230"/>
      <c r="CX1" s="230"/>
      <c r="CY1" s="230"/>
      <c r="CZ1" s="230"/>
      <c r="DA1" s="230"/>
      <c r="DB1" s="230" t="s">
        <v>130</v>
      </c>
      <c r="DC1" s="230"/>
      <c r="DD1" s="230"/>
      <c r="DE1" s="230"/>
      <c r="DF1" s="230"/>
      <c r="DG1" s="230"/>
      <c r="DH1" s="230"/>
      <c r="DI1" s="230"/>
      <c r="DJ1" s="230"/>
      <c r="DK1" s="230"/>
      <c r="DL1" s="230"/>
      <c r="DM1" s="230"/>
      <c r="DN1" s="230"/>
      <c r="DO1" s="230"/>
      <c r="DP1" s="230"/>
      <c r="DQ1" s="230"/>
      <c r="DR1" s="230"/>
      <c r="DS1" s="230"/>
      <c r="DT1" s="230"/>
      <c r="DU1" s="230"/>
      <c r="DV1" s="230"/>
      <c r="DW1" s="230" t="s">
        <v>130</v>
      </c>
      <c r="DX1" s="230"/>
      <c r="DY1" s="230"/>
      <c r="DZ1" s="230"/>
      <c r="EA1" s="230"/>
      <c r="EB1" s="230"/>
      <c r="EC1" s="230"/>
      <c r="ED1" s="230"/>
      <c r="EE1" s="230"/>
      <c r="EF1" s="230"/>
      <c r="EG1" s="230"/>
      <c r="EH1" s="230"/>
      <c r="EI1" s="230"/>
      <c r="EJ1" s="230"/>
      <c r="EK1" s="230"/>
      <c r="EL1" s="230"/>
      <c r="EM1" s="230"/>
      <c r="EN1" s="230"/>
      <c r="EO1" s="230"/>
      <c r="EP1" s="230"/>
      <c r="EQ1" s="230"/>
      <c r="ER1" s="230" t="s">
        <v>130</v>
      </c>
      <c r="ES1" s="230"/>
      <c r="ET1" s="230"/>
      <c r="EU1" s="230"/>
      <c r="EV1" s="230"/>
      <c r="EW1" s="230"/>
      <c r="EX1" s="230"/>
      <c r="EY1" s="230"/>
      <c r="EZ1" s="230"/>
      <c r="FA1" s="230"/>
      <c r="FB1" s="230"/>
      <c r="FC1" s="230"/>
      <c r="FD1" s="230"/>
      <c r="FE1" s="230"/>
      <c r="FF1" s="230"/>
      <c r="FG1" s="230"/>
      <c r="FH1" s="230"/>
      <c r="FI1" s="230"/>
      <c r="FJ1" s="230"/>
      <c r="FK1" s="230"/>
      <c r="FL1" s="230"/>
      <c r="FM1" s="230" t="s">
        <v>130</v>
      </c>
      <c r="FN1" s="230"/>
      <c r="FO1" s="230"/>
      <c r="FP1" s="230"/>
      <c r="FQ1" s="230"/>
      <c r="FR1" s="230"/>
      <c r="FS1" s="230"/>
      <c r="FT1" s="230"/>
      <c r="FU1" s="230"/>
      <c r="FV1" s="230"/>
      <c r="FW1" s="230"/>
      <c r="FX1" s="230"/>
      <c r="FY1" s="230"/>
      <c r="FZ1" s="230"/>
      <c r="GA1" s="230"/>
      <c r="GB1" s="230"/>
      <c r="GC1" s="230"/>
      <c r="GD1" s="230"/>
      <c r="GE1" s="230"/>
      <c r="GF1" s="230"/>
      <c r="GG1" s="230"/>
      <c r="GH1" s="230" t="s">
        <v>130</v>
      </c>
      <c r="GI1" s="230"/>
      <c r="GJ1" s="230"/>
      <c r="GK1" s="230"/>
      <c r="GL1" s="230"/>
      <c r="GM1" s="230"/>
      <c r="GN1" s="230"/>
      <c r="GO1" s="230"/>
      <c r="GP1" s="230"/>
      <c r="GQ1" s="230"/>
      <c r="GR1" s="230"/>
      <c r="GS1" s="230"/>
      <c r="GT1" s="230"/>
      <c r="GU1" s="230"/>
      <c r="GV1" s="230"/>
      <c r="GW1" s="230"/>
      <c r="GX1" s="230"/>
      <c r="GY1" s="230"/>
      <c r="GZ1" s="230"/>
      <c r="HA1" s="230"/>
      <c r="HB1" s="230"/>
      <c r="HC1" s="230" t="s">
        <v>130</v>
      </c>
      <c r="HD1" s="230"/>
      <c r="HE1" s="230"/>
      <c r="HF1" s="230"/>
      <c r="HG1" s="230"/>
      <c r="HH1" s="230"/>
      <c r="HI1" s="230"/>
      <c r="HJ1" s="230"/>
      <c r="HK1" s="230"/>
      <c r="HL1" s="230"/>
      <c r="HM1" s="230"/>
      <c r="HN1" s="230"/>
      <c r="HO1" s="230"/>
      <c r="HP1" s="230"/>
      <c r="HQ1" s="230"/>
      <c r="HR1" s="230"/>
      <c r="HS1" s="230"/>
      <c r="HT1" s="230"/>
      <c r="HU1" s="230"/>
      <c r="HV1" s="230"/>
      <c r="HW1" s="230"/>
      <c r="HX1" s="230" t="s">
        <v>130</v>
      </c>
      <c r="HY1" s="230"/>
      <c r="HZ1" s="230"/>
      <c r="IA1" s="230"/>
      <c r="IB1" s="230"/>
      <c r="IC1" s="230"/>
      <c r="ID1" s="230"/>
      <c r="IE1" s="230"/>
      <c r="IF1" s="230"/>
      <c r="IG1" s="230"/>
      <c r="IH1" s="230"/>
      <c r="II1" s="230"/>
      <c r="IJ1" s="230"/>
      <c r="IK1" s="230"/>
      <c r="IL1" s="230"/>
      <c r="IM1" s="230"/>
      <c r="IN1" s="230"/>
      <c r="IO1" s="230"/>
      <c r="IP1" s="230"/>
      <c r="IQ1" s="230"/>
      <c r="IR1" s="230"/>
    </row>
    <row r="2" spans="1:252" ht="15" customHeight="1">
      <c r="A2" s="231" t="s">
        <v>131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2" t="s">
        <v>132</v>
      </c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 t="s">
        <v>132</v>
      </c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 t="s">
        <v>132</v>
      </c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 t="s">
        <v>132</v>
      </c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 t="s">
        <v>132</v>
      </c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 t="s">
        <v>132</v>
      </c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2"/>
      <c r="EO2" s="232"/>
      <c r="EP2" s="232"/>
      <c r="EQ2" s="232"/>
      <c r="ER2" s="232" t="s">
        <v>132</v>
      </c>
      <c r="ES2" s="232"/>
      <c r="ET2" s="232"/>
      <c r="EU2" s="232"/>
      <c r="EV2" s="232"/>
      <c r="EW2" s="232"/>
      <c r="EX2" s="232"/>
      <c r="EY2" s="232"/>
      <c r="EZ2" s="232"/>
      <c r="FA2" s="232"/>
      <c r="FB2" s="232"/>
      <c r="FC2" s="232"/>
      <c r="FD2" s="232"/>
      <c r="FE2" s="232"/>
      <c r="FF2" s="232"/>
      <c r="FG2" s="232"/>
      <c r="FH2" s="232"/>
      <c r="FI2" s="232"/>
      <c r="FJ2" s="232"/>
      <c r="FK2" s="232"/>
      <c r="FL2" s="232"/>
      <c r="FM2" s="232" t="s">
        <v>132</v>
      </c>
      <c r="FN2" s="232"/>
      <c r="FO2" s="232"/>
      <c r="FP2" s="232"/>
      <c r="FQ2" s="232"/>
      <c r="FR2" s="232"/>
      <c r="FS2" s="232"/>
      <c r="FT2" s="232"/>
      <c r="FU2" s="232"/>
      <c r="FV2" s="232"/>
      <c r="FW2" s="232"/>
      <c r="FX2" s="232"/>
      <c r="FY2" s="232"/>
      <c r="FZ2" s="232"/>
      <c r="GA2" s="232"/>
      <c r="GB2" s="232"/>
      <c r="GC2" s="232"/>
      <c r="GD2" s="232"/>
      <c r="GE2" s="232"/>
      <c r="GF2" s="232"/>
      <c r="GG2" s="232"/>
      <c r="GH2" s="232" t="s">
        <v>132</v>
      </c>
      <c r="GI2" s="232"/>
      <c r="GJ2" s="232"/>
      <c r="GK2" s="232"/>
      <c r="GL2" s="232"/>
      <c r="GM2" s="232"/>
      <c r="GN2" s="232"/>
      <c r="GO2" s="232"/>
      <c r="GP2" s="232"/>
      <c r="GQ2" s="232"/>
      <c r="GR2" s="232"/>
      <c r="GS2" s="232"/>
      <c r="GT2" s="232"/>
      <c r="GU2" s="232"/>
      <c r="GV2" s="232"/>
      <c r="GW2" s="232"/>
      <c r="GX2" s="232"/>
      <c r="GY2" s="232"/>
      <c r="GZ2" s="232"/>
      <c r="HA2" s="232"/>
      <c r="HB2" s="232"/>
      <c r="HC2" s="232" t="s">
        <v>132</v>
      </c>
      <c r="HD2" s="232"/>
      <c r="HE2" s="232"/>
      <c r="HF2" s="232"/>
      <c r="HG2" s="232"/>
      <c r="HH2" s="232"/>
      <c r="HI2" s="232"/>
      <c r="HJ2" s="232"/>
      <c r="HK2" s="232"/>
      <c r="HL2" s="232"/>
      <c r="HM2" s="232"/>
      <c r="HN2" s="232"/>
      <c r="HO2" s="232"/>
      <c r="HP2" s="232"/>
      <c r="HQ2" s="232"/>
      <c r="HR2" s="232"/>
      <c r="HS2" s="232"/>
      <c r="HT2" s="232"/>
      <c r="HU2" s="232"/>
      <c r="HV2" s="232"/>
      <c r="HW2" s="232"/>
      <c r="HX2" s="232" t="s">
        <v>132</v>
      </c>
      <c r="HY2" s="232"/>
      <c r="HZ2" s="232"/>
      <c r="IA2" s="232"/>
      <c r="IB2" s="232"/>
      <c r="IC2" s="232"/>
      <c r="ID2" s="232"/>
      <c r="IE2" s="232"/>
      <c r="IF2" s="232"/>
      <c r="IG2" s="232"/>
      <c r="IH2" s="232"/>
      <c r="II2" s="232"/>
      <c r="IJ2" s="232"/>
      <c r="IK2" s="232"/>
      <c r="IL2" s="232"/>
      <c r="IM2" s="232"/>
      <c r="IN2" s="232"/>
      <c r="IO2" s="232"/>
      <c r="IP2" s="232"/>
      <c r="IQ2" s="232"/>
      <c r="IR2" s="232"/>
    </row>
    <row r="3" spans="1:252" ht="15" customHeight="1">
      <c r="A3" s="233" t="s">
        <v>133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  <c r="FR3" s="121"/>
      <c r="FS3" s="121"/>
      <c r="FT3" s="121"/>
      <c r="FU3" s="121"/>
      <c r="FV3" s="121"/>
      <c r="FW3" s="121"/>
      <c r="FX3" s="121"/>
      <c r="FY3" s="121"/>
      <c r="FZ3" s="121"/>
      <c r="GA3" s="121"/>
      <c r="GB3" s="121"/>
      <c r="GC3" s="121"/>
      <c r="GD3" s="121"/>
      <c r="GE3" s="121"/>
      <c r="GF3" s="121"/>
      <c r="GG3" s="121"/>
      <c r="GH3" s="121"/>
      <c r="GI3" s="121"/>
      <c r="GJ3" s="121"/>
      <c r="GK3" s="121"/>
      <c r="GL3" s="121"/>
      <c r="GM3" s="121"/>
      <c r="GN3" s="121"/>
      <c r="GO3" s="121"/>
      <c r="GP3" s="121"/>
      <c r="GQ3" s="121"/>
      <c r="GR3" s="121"/>
      <c r="GS3" s="121"/>
      <c r="GT3" s="121"/>
      <c r="GU3" s="121"/>
      <c r="GV3" s="121"/>
      <c r="GW3" s="121"/>
      <c r="GX3" s="121"/>
      <c r="GY3" s="121"/>
      <c r="GZ3" s="121"/>
      <c r="HA3" s="121"/>
      <c r="HB3" s="121"/>
      <c r="HC3" s="121"/>
      <c r="HD3" s="121"/>
      <c r="HE3" s="121"/>
      <c r="HF3" s="121"/>
      <c r="HG3" s="121"/>
      <c r="HH3" s="121"/>
      <c r="HI3" s="121"/>
      <c r="HJ3" s="121"/>
      <c r="HK3" s="121"/>
      <c r="HL3" s="121"/>
      <c r="HM3" s="121"/>
      <c r="HN3" s="121"/>
      <c r="HO3" s="121"/>
      <c r="HP3" s="121"/>
      <c r="HQ3" s="121"/>
      <c r="HR3" s="121"/>
      <c r="HS3" s="121"/>
      <c r="HT3" s="121"/>
      <c r="HU3" s="121"/>
      <c r="HV3" s="121"/>
      <c r="HW3" s="121"/>
      <c r="HX3" s="121"/>
      <c r="HY3" s="121"/>
      <c r="HZ3" s="121"/>
      <c r="IA3" s="121"/>
      <c r="IB3" s="121"/>
      <c r="IC3" s="121"/>
      <c r="ID3" s="121"/>
      <c r="IE3" s="121"/>
      <c r="IF3" s="121"/>
      <c r="IG3" s="121"/>
      <c r="IH3" s="121"/>
      <c r="II3" s="121"/>
      <c r="IJ3" s="121"/>
      <c r="IK3" s="121"/>
      <c r="IL3" s="121"/>
      <c r="IM3" s="121"/>
      <c r="IN3" s="121"/>
      <c r="IO3" s="121"/>
      <c r="IP3" s="121"/>
      <c r="IQ3" s="121"/>
      <c r="IR3" s="121"/>
    </row>
    <row r="4" spans="1:252">
      <c r="A4" s="233"/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1"/>
      <c r="HZ4" s="121"/>
      <c r="IA4" s="121"/>
      <c r="IB4" s="121"/>
      <c r="IC4" s="121"/>
      <c r="ID4" s="121"/>
      <c r="IE4" s="121"/>
      <c r="IF4" s="121"/>
      <c r="IG4" s="121"/>
      <c r="IH4" s="121"/>
      <c r="II4" s="121"/>
      <c r="IJ4" s="121"/>
      <c r="IK4" s="121"/>
      <c r="IL4" s="121"/>
      <c r="IM4" s="121"/>
      <c r="IN4" s="121"/>
      <c r="IO4" s="121"/>
      <c r="IP4" s="121"/>
      <c r="IQ4" s="121"/>
      <c r="IR4" s="121"/>
    </row>
    <row r="5" spans="1:252" ht="15" customHeight="1">
      <c r="A5" s="233"/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1"/>
      <c r="FO5" s="121"/>
      <c r="FP5" s="121"/>
      <c r="FQ5" s="121"/>
      <c r="FR5" s="121"/>
      <c r="FS5" s="121"/>
      <c r="FT5" s="121"/>
      <c r="FU5" s="121"/>
      <c r="FV5" s="121"/>
      <c r="FW5" s="121"/>
      <c r="FX5" s="121"/>
      <c r="FY5" s="121"/>
      <c r="FZ5" s="121"/>
      <c r="GA5" s="121"/>
      <c r="GB5" s="121"/>
      <c r="GC5" s="121"/>
      <c r="GD5" s="121"/>
      <c r="GE5" s="121"/>
      <c r="GF5" s="121"/>
      <c r="GG5" s="121"/>
      <c r="GH5" s="121"/>
      <c r="GI5" s="121"/>
      <c r="GJ5" s="121"/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1"/>
      <c r="GW5" s="121"/>
      <c r="GX5" s="121"/>
      <c r="GY5" s="121"/>
      <c r="GZ5" s="121"/>
      <c r="HA5" s="121"/>
      <c r="HB5" s="121"/>
      <c r="HC5" s="121"/>
      <c r="HD5" s="121"/>
      <c r="HE5" s="121"/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1"/>
      <c r="HZ5" s="121"/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  <c r="IR5" s="121"/>
    </row>
    <row r="6" spans="1:252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1"/>
      <c r="IK6" s="121"/>
      <c r="IL6" s="121"/>
      <c r="IM6" s="121"/>
      <c r="IN6" s="121"/>
      <c r="IO6" s="121"/>
      <c r="IP6" s="121"/>
      <c r="IQ6" s="121"/>
      <c r="IR6" s="121"/>
    </row>
    <row r="7" spans="1:252" ht="15" customHeight="1">
      <c r="B7" s="122"/>
      <c r="C7" s="122"/>
      <c r="D7" s="122"/>
      <c r="E7" s="122"/>
      <c r="F7" s="122"/>
      <c r="G7" s="122"/>
      <c r="H7" s="234" t="s">
        <v>134</v>
      </c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  <c r="IR7" s="121"/>
    </row>
    <row r="8" spans="1:252">
      <c r="B8" s="122"/>
      <c r="C8" s="122"/>
      <c r="D8" s="122"/>
      <c r="E8" s="122"/>
      <c r="F8" s="122"/>
      <c r="G8" s="122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1"/>
      <c r="FZ8" s="121"/>
      <c r="GA8" s="121"/>
      <c r="GB8" s="121"/>
      <c r="GC8" s="121"/>
      <c r="GD8" s="121"/>
      <c r="GE8" s="121"/>
      <c r="GF8" s="121"/>
      <c r="GG8" s="121"/>
      <c r="GH8" s="121"/>
      <c r="GI8" s="121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121"/>
      <c r="GZ8" s="121"/>
      <c r="HA8" s="121"/>
      <c r="HB8" s="121"/>
      <c r="HC8" s="121"/>
      <c r="HD8" s="121"/>
      <c r="HE8" s="121"/>
      <c r="HF8" s="121"/>
      <c r="HG8" s="121"/>
      <c r="HH8" s="121"/>
      <c r="HI8" s="121"/>
      <c r="HJ8" s="121"/>
      <c r="HK8" s="121"/>
      <c r="HL8" s="121"/>
      <c r="HM8" s="121"/>
      <c r="HN8" s="121"/>
      <c r="HO8" s="121"/>
      <c r="HP8" s="121"/>
      <c r="HQ8" s="121"/>
      <c r="HR8" s="121"/>
      <c r="HS8" s="121"/>
      <c r="HT8" s="121"/>
      <c r="HU8" s="121"/>
      <c r="HV8" s="121"/>
      <c r="HW8" s="121"/>
      <c r="HX8" s="121"/>
      <c r="HY8" s="121"/>
      <c r="HZ8" s="121"/>
      <c r="IA8" s="121"/>
      <c r="IB8" s="121"/>
      <c r="IC8" s="121"/>
      <c r="ID8" s="121"/>
      <c r="IE8" s="121"/>
      <c r="IF8" s="121"/>
      <c r="IG8" s="121"/>
      <c r="IH8" s="121"/>
      <c r="II8" s="121"/>
      <c r="IJ8" s="121"/>
      <c r="IK8" s="121"/>
      <c r="IL8" s="121"/>
      <c r="IM8" s="121"/>
      <c r="IN8" s="121"/>
      <c r="IO8" s="121"/>
      <c r="IP8" s="121"/>
      <c r="IQ8" s="121"/>
      <c r="IR8" s="121"/>
    </row>
    <row r="9" spans="1:252" ht="15" customHeight="1">
      <c r="A9" s="231" t="s">
        <v>135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21"/>
      <c r="FE9" s="121"/>
      <c r="FF9" s="121"/>
      <c r="FG9" s="121"/>
      <c r="FH9" s="121"/>
      <c r="FI9" s="121"/>
      <c r="FJ9" s="121"/>
      <c r="FK9" s="121"/>
      <c r="FL9" s="121"/>
      <c r="FM9" s="121"/>
      <c r="FN9" s="121"/>
      <c r="FO9" s="121"/>
      <c r="FP9" s="121"/>
      <c r="FQ9" s="121"/>
      <c r="FR9" s="121"/>
      <c r="FS9" s="121"/>
      <c r="FT9" s="121"/>
      <c r="FU9" s="121"/>
      <c r="FV9" s="121"/>
      <c r="FW9" s="121"/>
      <c r="FX9" s="121"/>
      <c r="FY9" s="121"/>
      <c r="FZ9" s="121"/>
      <c r="GA9" s="121"/>
      <c r="GB9" s="121"/>
      <c r="GC9" s="121"/>
      <c r="GD9" s="121"/>
      <c r="GE9" s="121"/>
      <c r="GF9" s="121"/>
      <c r="GG9" s="121"/>
      <c r="GH9" s="121"/>
      <c r="GI9" s="121"/>
      <c r="GJ9" s="121"/>
      <c r="GK9" s="121"/>
      <c r="GL9" s="121"/>
      <c r="GM9" s="121"/>
      <c r="GN9" s="121"/>
      <c r="GO9" s="121"/>
      <c r="GP9" s="121"/>
      <c r="GQ9" s="121"/>
      <c r="GR9" s="121"/>
      <c r="GS9" s="121"/>
      <c r="GT9" s="121"/>
      <c r="GU9" s="121"/>
      <c r="GV9" s="121"/>
      <c r="GW9" s="121"/>
      <c r="GX9" s="121"/>
      <c r="GY9" s="121"/>
      <c r="GZ9" s="121"/>
      <c r="HA9" s="121"/>
      <c r="HB9" s="121"/>
      <c r="HC9" s="121"/>
      <c r="HD9" s="121"/>
      <c r="HE9" s="121"/>
      <c r="HF9" s="121"/>
      <c r="HG9" s="121"/>
      <c r="HH9" s="121"/>
      <c r="HI9" s="121"/>
      <c r="HJ9" s="121"/>
      <c r="HK9" s="121"/>
      <c r="HL9" s="121"/>
      <c r="HM9" s="121"/>
      <c r="HN9" s="121"/>
      <c r="HO9" s="121"/>
      <c r="HP9" s="121"/>
      <c r="HQ9" s="121"/>
      <c r="HR9" s="121"/>
      <c r="HS9" s="121"/>
      <c r="HT9" s="121"/>
      <c r="HU9" s="121"/>
      <c r="HV9" s="121"/>
      <c r="HW9" s="121"/>
      <c r="HX9" s="121"/>
      <c r="HY9" s="121"/>
      <c r="HZ9" s="121"/>
      <c r="IA9" s="121"/>
      <c r="IB9" s="121"/>
      <c r="IC9" s="121"/>
      <c r="ID9" s="121"/>
      <c r="IE9" s="121"/>
      <c r="IF9" s="121"/>
      <c r="IG9" s="121"/>
      <c r="IH9" s="121"/>
      <c r="II9" s="121"/>
      <c r="IJ9" s="121"/>
      <c r="IK9" s="121"/>
      <c r="IL9" s="121"/>
      <c r="IM9" s="121"/>
      <c r="IN9" s="121"/>
      <c r="IO9" s="121"/>
      <c r="IP9" s="121"/>
      <c r="IQ9" s="121"/>
      <c r="IR9" s="121"/>
    </row>
    <row r="10" spans="1:252">
      <c r="A10" s="231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K10" s="121"/>
      <c r="IL10" s="121"/>
      <c r="IM10" s="121"/>
      <c r="IN10" s="121"/>
      <c r="IO10" s="121"/>
      <c r="IP10" s="121"/>
      <c r="IQ10" s="121"/>
      <c r="IR10" s="121"/>
    </row>
    <row r="11" spans="1:252" ht="29.25" customHeight="1">
      <c r="A11" s="231"/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21"/>
      <c r="EY11" s="121"/>
      <c r="EZ11" s="121"/>
      <c r="FA11" s="121"/>
      <c r="FB11" s="121"/>
      <c r="FC11" s="121"/>
      <c r="FD11" s="121"/>
      <c r="FE11" s="121"/>
      <c r="FF11" s="121"/>
      <c r="FG11" s="121"/>
      <c r="FH11" s="121"/>
      <c r="FI11" s="121"/>
      <c r="FJ11" s="121"/>
      <c r="FK11" s="121"/>
      <c r="FL11" s="121"/>
      <c r="FM11" s="121"/>
      <c r="FN11" s="121"/>
      <c r="FO11" s="121"/>
      <c r="FP11" s="121"/>
      <c r="FQ11" s="121"/>
      <c r="FR11" s="121"/>
      <c r="FS11" s="121"/>
      <c r="FT11" s="121"/>
      <c r="FU11" s="121"/>
      <c r="FV11" s="121"/>
      <c r="FW11" s="121"/>
      <c r="FX11" s="121"/>
      <c r="FY11" s="121"/>
      <c r="FZ11" s="121"/>
      <c r="GA11" s="121"/>
      <c r="GB11" s="121"/>
      <c r="GC11" s="121"/>
      <c r="GD11" s="121"/>
      <c r="GE11" s="121"/>
      <c r="GF11" s="121"/>
      <c r="GG11" s="121"/>
      <c r="GH11" s="121"/>
      <c r="GI11" s="121"/>
      <c r="GJ11" s="121"/>
      <c r="GK11" s="121"/>
      <c r="GL11" s="121"/>
      <c r="GM11" s="121"/>
      <c r="GN11" s="121"/>
      <c r="GO11" s="121"/>
      <c r="GP11" s="121"/>
      <c r="GQ11" s="121"/>
      <c r="GR11" s="121"/>
      <c r="GS11" s="121"/>
      <c r="GT11" s="121"/>
      <c r="GU11" s="121"/>
      <c r="GV11" s="121"/>
      <c r="GW11" s="121"/>
      <c r="GX11" s="121"/>
      <c r="GY11" s="121"/>
      <c r="GZ11" s="121"/>
      <c r="HA11" s="121"/>
      <c r="HB11" s="121"/>
      <c r="HC11" s="121"/>
      <c r="HD11" s="121"/>
      <c r="HE11" s="121"/>
      <c r="HF11" s="121"/>
      <c r="HG11" s="121"/>
      <c r="HH11" s="121"/>
      <c r="HI11" s="121"/>
      <c r="HJ11" s="121"/>
      <c r="HK11" s="121"/>
      <c r="HL11" s="121"/>
      <c r="HM11" s="121"/>
      <c r="HN11" s="121"/>
      <c r="HO11" s="121"/>
      <c r="HP11" s="121"/>
      <c r="HQ11" s="121"/>
      <c r="HR11" s="121"/>
      <c r="HS11" s="121"/>
      <c r="HT11" s="121"/>
      <c r="HU11" s="121"/>
      <c r="HV11" s="121"/>
      <c r="HW11" s="121"/>
      <c r="HX11" s="121"/>
      <c r="HY11" s="121"/>
      <c r="HZ11" s="121"/>
      <c r="IA11" s="121"/>
      <c r="IB11" s="121"/>
      <c r="IC11" s="121"/>
      <c r="ID11" s="121"/>
      <c r="IE11" s="121"/>
      <c r="IF11" s="121"/>
      <c r="IG11" s="121"/>
      <c r="IH11" s="121"/>
      <c r="II11" s="121"/>
      <c r="IJ11" s="121"/>
      <c r="IK11" s="121"/>
      <c r="IL11" s="121"/>
      <c r="IM11" s="121"/>
      <c r="IN11" s="121"/>
      <c r="IO11" s="121"/>
      <c r="IP11" s="121"/>
      <c r="IQ11" s="121"/>
      <c r="IR11" s="121"/>
    </row>
    <row r="12" spans="1:252" ht="29.25" customHeight="1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1"/>
      <c r="FZ12" s="121"/>
      <c r="GA12" s="121"/>
      <c r="GB12" s="121"/>
      <c r="GC12" s="121"/>
      <c r="GD12" s="121"/>
      <c r="GE12" s="121"/>
      <c r="GF12" s="121"/>
      <c r="GG12" s="121"/>
      <c r="GH12" s="121"/>
      <c r="GI12" s="121"/>
      <c r="GJ12" s="121"/>
      <c r="GK12" s="121"/>
      <c r="GL12" s="121"/>
      <c r="GM12" s="121"/>
      <c r="GN12" s="121"/>
      <c r="GO12" s="121"/>
      <c r="GP12" s="121"/>
      <c r="GQ12" s="121"/>
      <c r="GR12" s="121"/>
      <c r="GS12" s="121"/>
      <c r="GT12" s="121"/>
      <c r="GU12" s="121"/>
      <c r="GV12" s="121"/>
      <c r="GW12" s="121"/>
      <c r="GX12" s="121"/>
      <c r="GY12" s="121"/>
      <c r="GZ12" s="121"/>
      <c r="HA12" s="121"/>
      <c r="HB12" s="121"/>
      <c r="HC12" s="121"/>
      <c r="HD12" s="121"/>
      <c r="HE12" s="121"/>
      <c r="HF12" s="121"/>
      <c r="HG12" s="121"/>
      <c r="HH12" s="121"/>
      <c r="HI12" s="121"/>
      <c r="HJ12" s="121"/>
      <c r="HK12" s="121"/>
      <c r="HL12" s="121"/>
      <c r="HM12" s="121"/>
      <c r="HN12" s="121"/>
      <c r="HO12" s="121"/>
      <c r="HP12" s="121"/>
      <c r="HQ12" s="121"/>
      <c r="HR12" s="121"/>
      <c r="HS12" s="121"/>
      <c r="HT12" s="121"/>
      <c r="HU12" s="121"/>
      <c r="HV12" s="121"/>
      <c r="HW12" s="121"/>
      <c r="HX12" s="121"/>
      <c r="HY12" s="121"/>
      <c r="HZ12" s="121"/>
      <c r="IA12" s="121"/>
      <c r="IB12" s="121"/>
      <c r="IC12" s="121"/>
      <c r="ID12" s="121"/>
      <c r="IE12" s="121"/>
      <c r="IF12" s="121"/>
      <c r="IG12" s="121"/>
      <c r="IH12" s="121"/>
      <c r="II12" s="121"/>
      <c r="IJ12" s="121"/>
      <c r="IK12" s="121"/>
      <c r="IL12" s="121"/>
      <c r="IM12" s="121"/>
      <c r="IN12" s="121"/>
      <c r="IO12" s="121"/>
      <c r="IP12" s="121"/>
      <c r="IQ12" s="121"/>
      <c r="IR12" s="121"/>
    </row>
    <row r="13" spans="1:252" ht="13.5" customHeight="1">
      <c r="A13" s="235" t="str">
        <f>"Выдан (сокращенное и полное наименование организации)   "&amp;Заявка!C32&amp;""&amp;Заявка!C33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6" t="str">
        <f>A13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  <c r="AO13" s="236"/>
      <c r="AP13" s="236"/>
      <c r="AQ13" s="236" t="str">
        <f>V13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6"/>
      <c r="BF13" s="236"/>
      <c r="BG13" s="236"/>
      <c r="BH13" s="236"/>
      <c r="BI13" s="236"/>
      <c r="BJ13" s="236"/>
      <c r="BK13" s="236"/>
      <c r="BL13" s="236" t="str">
        <f>AQ13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BM13" s="236"/>
      <c r="BN13" s="236"/>
      <c r="BO13" s="236"/>
      <c r="BP13" s="236"/>
      <c r="BQ13" s="236"/>
      <c r="BR13" s="236"/>
      <c r="BS13" s="236"/>
      <c r="BT13" s="236"/>
      <c r="BU13" s="236"/>
      <c r="BV13" s="236"/>
      <c r="BW13" s="236"/>
      <c r="BX13" s="236"/>
      <c r="BY13" s="236"/>
      <c r="BZ13" s="236"/>
      <c r="CA13" s="236"/>
      <c r="CB13" s="236"/>
      <c r="CC13" s="236"/>
      <c r="CD13" s="236"/>
      <c r="CE13" s="236"/>
      <c r="CF13" s="236"/>
      <c r="CG13" s="236" t="str">
        <f>BL13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CH13" s="236"/>
      <c r="CI13" s="236"/>
      <c r="CJ13" s="236"/>
      <c r="CK13" s="236"/>
      <c r="CL13" s="236"/>
      <c r="CM13" s="236"/>
      <c r="CN13" s="236"/>
      <c r="CO13" s="236"/>
      <c r="CP13" s="236"/>
      <c r="CQ13" s="236"/>
      <c r="CR13" s="236"/>
      <c r="CS13" s="236"/>
      <c r="CT13" s="236"/>
      <c r="CU13" s="236"/>
      <c r="CV13" s="236"/>
      <c r="CW13" s="236"/>
      <c r="CX13" s="236"/>
      <c r="CY13" s="236"/>
      <c r="CZ13" s="236"/>
      <c r="DA13" s="236"/>
      <c r="DB13" s="236" t="str">
        <f>CG13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DC13" s="236"/>
      <c r="DD13" s="236"/>
      <c r="DE13" s="236"/>
      <c r="DF13" s="236"/>
      <c r="DG13" s="236"/>
      <c r="DH13" s="236"/>
      <c r="DI13" s="236"/>
      <c r="DJ13" s="236"/>
      <c r="DK13" s="236"/>
      <c r="DL13" s="236"/>
      <c r="DM13" s="236"/>
      <c r="DN13" s="236"/>
      <c r="DO13" s="236"/>
      <c r="DP13" s="236"/>
      <c r="DQ13" s="236"/>
      <c r="DR13" s="236"/>
      <c r="DS13" s="236"/>
      <c r="DT13" s="236"/>
      <c r="DU13" s="236"/>
      <c r="DV13" s="236"/>
      <c r="DW13" s="236" t="str">
        <f>DB13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DX13" s="236"/>
      <c r="DY13" s="236"/>
      <c r="DZ13" s="236"/>
      <c r="EA13" s="236"/>
      <c r="EB13" s="236"/>
      <c r="EC13" s="236"/>
      <c r="ED13" s="236"/>
      <c r="EE13" s="236"/>
      <c r="EF13" s="236"/>
      <c r="EG13" s="236"/>
      <c r="EH13" s="236"/>
      <c r="EI13" s="236"/>
      <c r="EJ13" s="236"/>
      <c r="EK13" s="236"/>
      <c r="EL13" s="236"/>
      <c r="EM13" s="236"/>
      <c r="EN13" s="236"/>
      <c r="EO13" s="236"/>
      <c r="EP13" s="236"/>
      <c r="EQ13" s="236"/>
      <c r="ER13" s="236" t="str">
        <f>DW13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ES13" s="236"/>
      <c r="ET13" s="236"/>
      <c r="EU13" s="236"/>
      <c r="EV13" s="236"/>
      <c r="EW13" s="236"/>
      <c r="EX13" s="236"/>
      <c r="EY13" s="236"/>
      <c r="EZ13" s="236"/>
      <c r="FA13" s="236"/>
      <c r="FB13" s="236"/>
      <c r="FC13" s="236"/>
      <c r="FD13" s="236"/>
      <c r="FE13" s="236"/>
      <c r="FF13" s="236"/>
      <c r="FG13" s="236"/>
      <c r="FH13" s="236"/>
      <c r="FI13" s="236"/>
      <c r="FJ13" s="236"/>
      <c r="FK13" s="236"/>
      <c r="FL13" s="236"/>
      <c r="FM13" s="236" t="str">
        <f>ER13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FN13" s="236"/>
      <c r="FO13" s="236"/>
      <c r="FP13" s="236"/>
      <c r="FQ13" s="236"/>
      <c r="FR13" s="236"/>
      <c r="FS13" s="236"/>
      <c r="FT13" s="236"/>
      <c r="FU13" s="236"/>
      <c r="FV13" s="236"/>
      <c r="FW13" s="236"/>
      <c r="FX13" s="236"/>
      <c r="FY13" s="236"/>
      <c r="FZ13" s="236"/>
      <c r="GA13" s="236"/>
      <c r="GB13" s="236"/>
      <c r="GC13" s="236"/>
      <c r="GD13" s="236"/>
      <c r="GE13" s="236"/>
      <c r="GF13" s="236"/>
      <c r="GG13" s="236"/>
      <c r="GH13" s="236" t="str">
        <f>FM13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GI13" s="236"/>
      <c r="GJ13" s="236"/>
      <c r="GK13" s="236"/>
      <c r="GL13" s="236"/>
      <c r="GM13" s="236"/>
      <c r="GN13" s="236"/>
      <c r="GO13" s="236"/>
      <c r="GP13" s="236"/>
      <c r="GQ13" s="236"/>
      <c r="GR13" s="236"/>
      <c r="GS13" s="236"/>
      <c r="GT13" s="236"/>
      <c r="GU13" s="236"/>
      <c r="GV13" s="236"/>
      <c r="GW13" s="236"/>
      <c r="GX13" s="236"/>
      <c r="GY13" s="236"/>
      <c r="GZ13" s="236"/>
      <c r="HA13" s="236"/>
      <c r="HB13" s="236"/>
      <c r="HC13" s="236" t="str">
        <f>GH13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HD13" s="236"/>
      <c r="HE13" s="236"/>
      <c r="HF13" s="236"/>
      <c r="HG13" s="236"/>
      <c r="HH13" s="236"/>
      <c r="HI13" s="236"/>
      <c r="HJ13" s="236"/>
      <c r="HK13" s="236"/>
      <c r="HL13" s="236"/>
      <c r="HM13" s="236"/>
      <c r="HN13" s="236"/>
      <c r="HO13" s="236"/>
      <c r="HP13" s="236"/>
      <c r="HQ13" s="236"/>
      <c r="HR13" s="236"/>
      <c r="HS13" s="236"/>
      <c r="HT13" s="236"/>
      <c r="HU13" s="236"/>
      <c r="HV13" s="236"/>
      <c r="HW13" s="236"/>
      <c r="HX13" s="236" t="str">
        <f>HC13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HY13" s="236"/>
      <c r="HZ13" s="236"/>
      <c r="IA13" s="236"/>
      <c r="IB13" s="236"/>
      <c r="IC13" s="236"/>
      <c r="ID13" s="236"/>
      <c r="IE13" s="236"/>
      <c r="IF13" s="236"/>
      <c r="IG13" s="236"/>
      <c r="IH13" s="236"/>
      <c r="II13" s="236"/>
      <c r="IJ13" s="236"/>
      <c r="IK13" s="236"/>
      <c r="IL13" s="236"/>
      <c r="IM13" s="236"/>
      <c r="IN13" s="236"/>
      <c r="IO13" s="236"/>
      <c r="IP13" s="236"/>
      <c r="IQ13" s="236"/>
      <c r="IR13" s="236"/>
    </row>
    <row r="14" spans="1:252" s="124" customFormat="1" ht="13.5" customHeight="1">
      <c r="A14" s="235"/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  <c r="AN14" s="236"/>
      <c r="AO14" s="236"/>
      <c r="AP14" s="236"/>
      <c r="AQ14" s="236"/>
      <c r="AR14" s="236"/>
      <c r="AS14" s="236"/>
      <c r="AT14" s="236"/>
      <c r="AU14" s="236"/>
      <c r="AV14" s="236"/>
      <c r="AW14" s="236"/>
      <c r="AX14" s="236"/>
      <c r="AY14" s="236"/>
      <c r="AZ14" s="236"/>
      <c r="BA14" s="236"/>
      <c r="BB14" s="236"/>
      <c r="BC14" s="236"/>
      <c r="BD14" s="236"/>
      <c r="BE14" s="236"/>
      <c r="BF14" s="236"/>
      <c r="BG14" s="236"/>
      <c r="BH14" s="236"/>
      <c r="BI14" s="236"/>
      <c r="BJ14" s="236"/>
      <c r="BK14" s="236"/>
      <c r="BL14" s="236"/>
      <c r="BM14" s="236"/>
      <c r="BN14" s="236"/>
      <c r="BO14" s="236"/>
      <c r="BP14" s="236"/>
      <c r="BQ14" s="236"/>
      <c r="BR14" s="236"/>
      <c r="BS14" s="236"/>
      <c r="BT14" s="236"/>
      <c r="BU14" s="236"/>
      <c r="BV14" s="236"/>
      <c r="BW14" s="236"/>
      <c r="BX14" s="236"/>
      <c r="BY14" s="236"/>
      <c r="BZ14" s="236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  <c r="CL14" s="236"/>
      <c r="CM14" s="236"/>
      <c r="CN14" s="236"/>
      <c r="CO14" s="236"/>
      <c r="CP14" s="236"/>
      <c r="CQ14" s="236"/>
      <c r="CR14" s="236"/>
      <c r="CS14" s="236"/>
      <c r="CT14" s="236"/>
      <c r="CU14" s="236"/>
      <c r="CV14" s="236"/>
      <c r="CW14" s="236"/>
      <c r="CX14" s="236"/>
      <c r="CY14" s="236"/>
      <c r="CZ14" s="236"/>
      <c r="DA14" s="236"/>
      <c r="DB14" s="236"/>
      <c r="DC14" s="236"/>
      <c r="DD14" s="236"/>
      <c r="DE14" s="236"/>
      <c r="DF14" s="236"/>
      <c r="DG14" s="236"/>
      <c r="DH14" s="236"/>
      <c r="DI14" s="236"/>
      <c r="DJ14" s="236"/>
      <c r="DK14" s="236"/>
      <c r="DL14" s="236"/>
      <c r="DM14" s="236"/>
      <c r="DN14" s="236"/>
      <c r="DO14" s="236"/>
      <c r="DP14" s="236"/>
      <c r="DQ14" s="236"/>
      <c r="DR14" s="236"/>
      <c r="DS14" s="236"/>
      <c r="DT14" s="236"/>
      <c r="DU14" s="236"/>
      <c r="DV14" s="236"/>
      <c r="DW14" s="236"/>
      <c r="DX14" s="236"/>
      <c r="DY14" s="236"/>
      <c r="DZ14" s="236"/>
      <c r="EA14" s="236"/>
      <c r="EB14" s="236"/>
      <c r="EC14" s="236"/>
      <c r="ED14" s="236"/>
      <c r="EE14" s="236"/>
      <c r="EF14" s="236"/>
      <c r="EG14" s="236"/>
      <c r="EH14" s="236"/>
      <c r="EI14" s="236"/>
      <c r="EJ14" s="236"/>
      <c r="EK14" s="236"/>
      <c r="EL14" s="236"/>
      <c r="EM14" s="236"/>
      <c r="EN14" s="236"/>
      <c r="EO14" s="236"/>
      <c r="EP14" s="236"/>
      <c r="EQ14" s="236"/>
      <c r="ER14" s="236"/>
      <c r="ES14" s="236"/>
      <c r="ET14" s="236"/>
      <c r="EU14" s="236"/>
      <c r="EV14" s="236"/>
      <c r="EW14" s="236"/>
      <c r="EX14" s="236"/>
      <c r="EY14" s="236"/>
      <c r="EZ14" s="236"/>
      <c r="FA14" s="236"/>
      <c r="FB14" s="236"/>
      <c r="FC14" s="236"/>
      <c r="FD14" s="236"/>
      <c r="FE14" s="236"/>
      <c r="FF14" s="236"/>
      <c r="FG14" s="236"/>
      <c r="FH14" s="236"/>
      <c r="FI14" s="236"/>
      <c r="FJ14" s="236"/>
      <c r="FK14" s="236"/>
      <c r="FL14" s="236"/>
      <c r="FM14" s="236"/>
      <c r="FN14" s="236"/>
      <c r="FO14" s="236"/>
      <c r="FP14" s="236"/>
      <c r="FQ14" s="236"/>
      <c r="FR14" s="236"/>
      <c r="FS14" s="236"/>
      <c r="FT14" s="236"/>
      <c r="FU14" s="236"/>
      <c r="FV14" s="236"/>
      <c r="FW14" s="236"/>
      <c r="FX14" s="236"/>
      <c r="FY14" s="236"/>
      <c r="FZ14" s="236"/>
      <c r="GA14" s="236"/>
      <c r="GB14" s="236"/>
      <c r="GC14" s="236"/>
      <c r="GD14" s="236"/>
      <c r="GE14" s="236"/>
      <c r="GF14" s="236"/>
      <c r="GG14" s="236"/>
      <c r="GH14" s="236"/>
      <c r="GI14" s="236"/>
      <c r="GJ14" s="236"/>
      <c r="GK14" s="236"/>
      <c r="GL14" s="236"/>
      <c r="GM14" s="236"/>
      <c r="GN14" s="236"/>
      <c r="GO14" s="236"/>
      <c r="GP14" s="236"/>
      <c r="GQ14" s="236"/>
      <c r="GR14" s="236"/>
      <c r="GS14" s="236"/>
      <c r="GT14" s="236"/>
      <c r="GU14" s="236"/>
      <c r="GV14" s="236"/>
      <c r="GW14" s="236"/>
      <c r="GX14" s="236"/>
      <c r="GY14" s="236"/>
      <c r="GZ14" s="236"/>
      <c r="HA14" s="236"/>
      <c r="HB14" s="236"/>
      <c r="HC14" s="236"/>
      <c r="HD14" s="236"/>
      <c r="HE14" s="236"/>
      <c r="HF14" s="236"/>
      <c r="HG14" s="236"/>
      <c r="HH14" s="236"/>
      <c r="HI14" s="236"/>
      <c r="HJ14" s="236"/>
      <c r="HK14" s="236"/>
      <c r="HL14" s="236"/>
      <c r="HM14" s="236"/>
      <c r="HN14" s="236"/>
      <c r="HO14" s="236"/>
      <c r="HP14" s="236"/>
      <c r="HQ14" s="236"/>
      <c r="HR14" s="236"/>
      <c r="HS14" s="236"/>
      <c r="HT14" s="236"/>
      <c r="HU14" s="236"/>
      <c r="HV14" s="236"/>
      <c r="HW14" s="236"/>
      <c r="HX14" s="236"/>
      <c r="HY14" s="236"/>
      <c r="HZ14" s="236"/>
      <c r="IA14" s="236"/>
      <c r="IB14" s="236"/>
      <c r="IC14" s="236"/>
      <c r="ID14" s="236"/>
      <c r="IE14" s="236"/>
      <c r="IF14" s="236"/>
      <c r="IG14" s="236"/>
      <c r="IH14" s="236"/>
      <c r="II14" s="236"/>
      <c r="IJ14" s="236"/>
      <c r="IK14" s="236"/>
      <c r="IL14" s="236"/>
      <c r="IM14" s="236"/>
      <c r="IN14" s="236"/>
      <c r="IO14" s="236"/>
      <c r="IP14" s="236"/>
      <c r="IQ14" s="236"/>
      <c r="IR14" s="236"/>
    </row>
    <row r="15" spans="1:252" s="124" customFormat="1" ht="13.5" customHeight="1">
      <c r="A15" s="235"/>
      <c r="B15" s="235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6"/>
      <c r="AM15" s="236"/>
      <c r="AN15" s="236"/>
      <c r="AO15" s="236"/>
      <c r="AP15" s="236"/>
      <c r="AQ15" s="236"/>
      <c r="AR15" s="236"/>
      <c r="AS15" s="236"/>
      <c r="AT15" s="236"/>
      <c r="AU15" s="236"/>
      <c r="AV15" s="236"/>
      <c r="AW15" s="236"/>
      <c r="AX15" s="236"/>
      <c r="AY15" s="236"/>
      <c r="AZ15" s="236"/>
      <c r="BA15" s="236"/>
      <c r="BB15" s="236"/>
      <c r="BC15" s="236"/>
      <c r="BD15" s="236"/>
      <c r="BE15" s="236"/>
      <c r="BF15" s="236"/>
      <c r="BG15" s="236"/>
      <c r="BH15" s="236"/>
      <c r="BI15" s="236"/>
      <c r="BJ15" s="236"/>
      <c r="BK15" s="236"/>
      <c r="BL15" s="236"/>
      <c r="BM15" s="236"/>
      <c r="BN15" s="236"/>
      <c r="BO15" s="236"/>
      <c r="BP15" s="236"/>
      <c r="BQ15" s="236"/>
      <c r="BR15" s="236"/>
      <c r="BS15" s="236"/>
      <c r="BT15" s="236"/>
      <c r="BU15" s="236"/>
      <c r="BV15" s="236"/>
      <c r="BW15" s="236"/>
      <c r="BX15" s="236"/>
      <c r="BY15" s="236"/>
      <c r="BZ15" s="236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  <c r="CL15" s="236"/>
      <c r="CM15" s="236"/>
      <c r="CN15" s="236"/>
      <c r="CO15" s="236"/>
      <c r="CP15" s="236"/>
      <c r="CQ15" s="236"/>
      <c r="CR15" s="236"/>
      <c r="CS15" s="236"/>
      <c r="CT15" s="236"/>
      <c r="CU15" s="236"/>
      <c r="CV15" s="236"/>
      <c r="CW15" s="236"/>
      <c r="CX15" s="236"/>
      <c r="CY15" s="236"/>
      <c r="CZ15" s="236"/>
      <c r="DA15" s="236"/>
      <c r="DB15" s="236"/>
      <c r="DC15" s="236"/>
      <c r="DD15" s="236"/>
      <c r="DE15" s="236"/>
      <c r="DF15" s="236"/>
      <c r="DG15" s="236"/>
      <c r="DH15" s="236"/>
      <c r="DI15" s="236"/>
      <c r="DJ15" s="236"/>
      <c r="DK15" s="236"/>
      <c r="DL15" s="236"/>
      <c r="DM15" s="236"/>
      <c r="DN15" s="236"/>
      <c r="DO15" s="236"/>
      <c r="DP15" s="236"/>
      <c r="DQ15" s="236"/>
      <c r="DR15" s="236"/>
      <c r="DS15" s="236"/>
      <c r="DT15" s="236"/>
      <c r="DU15" s="236"/>
      <c r="DV15" s="236"/>
      <c r="DW15" s="236"/>
      <c r="DX15" s="236"/>
      <c r="DY15" s="236"/>
      <c r="DZ15" s="236"/>
      <c r="EA15" s="236"/>
      <c r="EB15" s="236"/>
      <c r="EC15" s="236"/>
      <c r="ED15" s="236"/>
      <c r="EE15" s="236"/>
      <c r="EF15" s="236"/>
      <c r="EG15" s="236"/>
      <c r="EH15" s="236"/>
      <c r="EI15" s="236"/>
      <c r="EJ15" s="236"/>
      <c r="EK15" s="236"/>
      <c r="EL15" s="236"/>
      <c r="EM15" s="236"/>
      <c r="EN15" s="236"/>
      <c r="EO15" s="236"/>
      <c r="EP15" s="236"/>
      <c r="EQ15" s="236"/>
      <c r="ER15" s="236"/>
      <c r="ES15" s="236"/>
      <c r="ET15" s="236"/>
      <c r="EU15" s="236"/>
      <c r="EV15" s="236"/>
      <c r="EW15" s="236"/>
      <c r="EX15" s="236"/>
      <c r="EY15" s="236"/>
      <c r="EZ15" s="236"/>
      <c r="FA15" s="236"/>
      <c r="FB15" s="236"/>
      <c r="FC15" s="236"/>
      <c r="FD15" s="236"/>
      <c r="FE15" s="236"/>
      <c r="FF15" s="236"/>
      <c r="FG15" s="236"/>
      <c r="FH15" s="236"/>
      <c r="FI15" s="236"/>
      <c r="FJ15" s="236"/>
      <c r="FK15" s="236"/>
      <c r="FL15" s="236"/>
      <c r="FM15" s="236"/>
      <c r="FN15" s="236"/>
      <c r="FO15" s="236"/>
      <c r="FP15" s="236"/>
      <c r="FQ15" s="236"/>
      <c r="FR15" s="236"/>
      <c r="FS15" s="236"/>
      <c r="FT15" s="236"/>
      <c r="FU15" s="236"/>
      <c r="FV15" s="236"/>
      <c r="FW15" s="236"/>
      <c r="FX15" s="236"/>
      <c r="FY15" s="236"/>
      <c r="FZ15" s="236"/>
      <c r="GA15" s="236"/>
      <c r="GB15" s="236"/>
      <c r="GC15" s="236"/>
      <c r="GD15" s="236"/>
      <c r="GE15" s="236"/>
      <c r="GF15" s="236"/>
      <c r="GG15" s="236"/>
      <c r="GH15" s="236"/>
      <c r="GI15" s="236"/>
      <c r="GJ15" s="236"/>
      <c r="GK15" s="236"/>
      <c r="GL15" s="236"/>
      <c r="GM15" s="236"/>
      <c r="GN15" s="236"/>
      <c r="GO15" s="236"/>
      <c r="GP15" s="236"/>
      <c r="GQ15" s="236"/>
      <c r="GR15" s="236"/>
      <c r="GS15" s="236"/>
      <c r="GT15" s="236"/>
      <c r="GU15" s="236"/>
      <c r="GV15" s="236"/>
      <c r="GW15" s="236"/>
      <c r="GX15" s="236"/>
      <c r="GY15" s="236"/>
      <c r="GZ15" s="236"/>
      <c r="HA15" s="236"/>
      <c r="HB15" s="236"/>
      <c r="HC15" s="236"/>
      <c r="HD15" s="236"/>
      <c r="HE15" s="236"/>
      <c r="HF15" s="236"/>
      <c r="HG15" s="236"/>
      <c r="HH15" s="236"/>
      <c r="HI15" s="236"/>
      <c r="HJ15" s="236"/>
      <c r="HK15" s="236"/>
      <c r="HL15" s="236"/>
      <c r="HM15" s="236"/>
      <c r="HN15" s="236"/>
      <c r="HO15" s="236"/>
      <c r="HP15" s="236"/>
      <c r="HQ15" s="236"/>
      <c r="HR15" s="236"/>
      <c r="HS15" s="236"/>
      <c r="HT15" s="236"/>
      <c r="HU15" s="236"/>
      <c r="HV15" s="236"/>
      <c r="HW15" s="236"/>
      <c r="HX15" s="236"/>
      <c r="HY15" s="236"/>
      <c r="HZ15" s="236"/>
      <c r="IA15" s="236"/>
      <c r="IB15" s="236"/>
      <c r="IC15" s="236"/>
      <c r="ID15" s="236"/>
      <c r="IE15" s="236"/>
      <c r="IF15" s="236"/>
      <c r="IG15" s="236"/>
      <c r="IH15" s="236"/>
      <c r="II15" s="236"/>
      <c r="IJ15" s="236"/>
      <c r="IK15" s="236"/>
      <c r="IL15" s="236"/>
      <c r="IM15" s="236"/>
      <c r="IN15" s="236"/>
      <c r="IO15" s="236"/>
      <c r="IP15" s="236"/>
      <c r="IQ15" s="236"/>
      <c r="IR15" s="236"/>
    </row>
    <row r="16" spans="1:252" s="124" customFormat="1" ht="13.5" customHeight="1">
      <c r="A16" s="237" t="s">
        <v>136</v>
      </c>
      <c r="B16" s="237"/>
      <c r="C16" s="125" t="str">
        <f>Заявка!C37</f>
        <v>ЛБК “Снежная гора” (56 км Голоустинского тракта), Иркутского района, Иркутской области</v>
      </c>
      <c r="D16" s="125"/>
      <c r="E16" s="125"/>
      <c r="F16" s="125"/>
      <c r="G16" s="125"/>
      <c r="H16" s="125"/>
      <c r="I16" s="125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238" t="s">
        <v>136</v>
      </c>
      <c r="W16" s="238"/>
      <c r="X16" s="127" t="str">
        <f>C16</f>
        <v>ЛБК “Снежная гора” (56 км Голоустинского тракта), Иркутского района, Иркутской области</v>
      </c>
      <c r="Y16" s="127"/>
      <c r="Z16" s="127"/>
      <c r="AA16" s="127"/>
      <c r="AB16" s="127"/>
      <c r="AC16" s="127"/>
      <c r="AD16" s="127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238" t="s">
        <v>136</v>
      </c>
      <c r="AR16" s="238"/>
      <c r="AS16" s="127" t="str">
        <f>X16</f>
        <v>ЛБК “Снежная гора” (56 км Голоустинского тракта), Иркутского района, Иркутской области</v>
      </c>
      <c r="AT16" s="127"/>
      <c r="AU16" s="127"/>
      <c r="AV16" s="127"/>
      <c r="AW16" s="127"/>
      <c r="AX16" s="127"/>
      <c r="AY16" s="127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238" t="s">
        <v>136</v>
      </c>
      <c r="BM16" s="238"/>
      <c r="BN16" s="127" t="str">
        <f>AS16</f>
        <v>ЛБК “Снежная гора” (56 км Голоустинского тракта), Иркутского района, Иркутской области</v>
      </c>
      <c r="BO16" s="127"/>
      <c r="BP16" s="127"/>
      <c r="BQ16" s="127"/>
      <c r="BR16" s="127"/>
      <c r="BS16" s="127"/>
      <c r="BT16" s="127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238" t="s">
        <v>136</v>
      </c>
      <c r="CH16" s="238"/>
      <c r="CI16" s="127" t="str">
        <f>BN16</f>
        <v>ЛБК “Снежная гора” (56 км Голоустинского тракта), Иркутского района, Иркутской области</v>
      </c>
      <c r="CJ16" s="127"/>
      <c r="CK16" s="127"/>
      <c r="CL16" s="127"/>
      <c r="CM16" s="127"/>
      <c r="CN16" s="127"/>
      <c r="CO16" s="127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238" t="s">
        <v>136</v>
      </c>
      <c r="DC16" s="238"/>
      <c r="DD16" s="127" t="str">
        <f>CI16</f>
        <v>ЛБК “Снежная гора” (56 км Голоустинского тракта), Иркутского района, Иркутской области</v>
      </c>
      <c r="DE16" s="127"/>
      <c r="DF16" s="127"/>
      <c r="DG16" s="127"/>
      <c r="DH16" s="127"/>
      <c r="DI16" s="127"/>
      <c r="DJ16" s="127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238" t="s">
        <v>136</v>
      </c>
      <c r="DX16" s="238"/>
      <c r="DY16" s="127" t="str">
        <f>DD16</f>
        <v>ЛБК “Снежная гора” (56 км Голоустинского тракта), Иркутского района, Иркутской области</v>
      </c>
      <c r="DZ16" s="127"/>
      <c r="EA16" s="127"/>
      <c r="EB16" s="127"/>
      <c r="EC16" s="127"/>
      <c r="ED16" s="127"/>
      <c r="EE16" s="127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238" t="s">
        <v>136</v>
      </c>
      <c r="ES16" s="238"/>
      <c r="ET16" s="127" t="str">
        <f>DY16</f>
        <v>ЛБК “Снежная гора” (56 км Голоустинского тракта), Иркутского района, Иркутской области</v>
      </c>
      <c r="EU16" s="127"/>
      <c r="EV16" s="127"/>
      <c r="EW16" s="127"/>
      <c r="EX16" s="127"/>
      <c r="EY16" s="127"/>
      <c r="EZ16" s="127"/>
      <c r="FA16" s="128"/>
      <c r="FB16" s="128"/>
      <c r="FC16" s="128"/>
      <c r="FD16" s="128"/>
      <c r="FE16" s="128"/>
      <c r="FF16" s="128"/>
      <c r="FG16" s="128"/>
      <c r="FH16" s="128"/>
      <c r="FI16" s="128"/>
      <c r="FJ16" s="128"/>
      <c r="FK16" s="128"/>
      <c r="FL16" s="128"/>
      <c r="FM16" s="238" t="s">
        <v>136</v>
      </c>
      <c r="FN16" s="238"/>
      <c r="FO16" s="127" t="str">
        <f>ET16</f>
        <v>ЛБК “Снежная гора” (56 км Голоустинского тракта), Иркутского района, Иркутской области</v>
      </c>
      <c r="FP16" s="127"/>
      <c r="FQ16" s="127"/>
      <c r="FR16" s="127"/>
      <c r="FS16" s="127"/>
      <c r="FT16" s="127"/>
      <c r="FU16" s="127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238" t="s">
        <v>136</v>
      </c>
      <c r="GI16" s="238"/>
      <c r="GJ16" s="127" t="str">
        <f>FO16</f>
        <v>ЛБК “Снежная гора” (56 км Голоустинского тракта), Иркутского района, Иркутской области</v>
      </c>
      <c r="GK16" s="127"/>
      <c r="GL16" s="127"/>
      <c r="GM16" s="127"/>
      <c r="GN16" s="127"/>
      <c r="GO16" s="127"/>
      <c r="GP16" s="127"/>
      <c r="GQ16" s="128"/>
      <c r="GR16" s="128"/>
      <c r="GS16" s="128"/>
      <c r="GT16" s="128"/>
      <c r="GU16" s="128"/>
      <c r="GV16" s="128"/>
      <c r="GW16" s="128"/>
      <c r="GX16" s="128"/>
      <c r="GY16" s="128"/>
      <c r="GZ16" s="128"/>
      <c r="HA16" s="128"/>
      <c r="HB16" s="128"/>
      <c r="HC16" s="238" t="s">
        <v>136</v>
      </c>
      <c r="HD16" s="238"/>
      <c r="HE16" s="127" t="str">
        <f>GJ16</f>
        <v>ЛБК “Снежная гора” (56 км Голоустинского тракта), Иркутского района, Иркутской области</v>
      </c>
      <c r="HF16" s="127"/>
      <c r="HG16" s="127"/>
      <c r="HH16" s="127"/>
      <c r="HI16" s="127"/>
      <c r="HJ16" s="127"/>
      <c r="HK16" s="127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238" t="s">
        <v>136</v>
      </c>
      <c r="HY16" s="238"/>
      <c r="HZ16" s="127" t="str">
        <f>HE16</f>
        <v>ЛБК “Снежная гора” (56 км Голоустинского тракта), Иркутского района, Иркутской области</v>
      </c>
      <c r="IA16" s="127"/>
      <c r="IB16" s="127"/>
      <c r="IC16" s="127"/>
      <c r="ID16" s="127"/>
      <c r="IE16" s="127"/>
      <c r="IF16" s="127"/>
      <c r="IG16" s="128"/>
      <c r="IH16" s="128"/>
      <c r="II16" s="128"/>
      <c r="IJ16" s="128"/>
      <c r="IK16" s="128"/>
      <c r="IL16" s="128"/>
      <c r="IM16" s="128"/>
      <c r="IN16" s="128"/>
      <c r="IO16" s="128"/>
      <c r="IP16" s="128"/>
      <c r="IQ16" s="128"/>
      <c r="IR16" s="128"/>
    </row>
    <row r="17" spans="1:252" s="124" customFormat="1" ht="13.5" customHeight="1">
      <c r="A17" s="129"/>
      <c r="B17" s="129"/>
      <c r="C17" s="129"/>
      <c r="D17" s="129"/>
      <c r="E17" s="129"/>
      <c r="F17" s="129"/>
      <c r="G17" s="129"/>
      <c r="H17" s="239" t="str">
        <f>UPPER(Заявка!B18)</f>
        <v/>
      </c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129"/>
      <c r="W17" s="129"/>
      <c r="X17" s="129"/>
      <c r="Y17" s="129"/>
      <c r="Z17" s="129"/>
      <c r="AA17" s="129"/>
      <c r="AB17" s="129"/>
      <c r="AC17" s="239" t="str">
        <f>UPPER(Заявка!B19)</f>
        <v/>
      </c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129"/>
      <c r="AR17" s="129"/>
      <c r="AS17" s="129"/>
      <c r="AT17" s="129"/>
      <c r="AU17" s="129"/>
      <c r="AV17" s="129"/>
      <c r="AW17" s="129"/>
      <c r="AX17" s="239" t="str">
        <f>UPPER(Заявка!B20)</f>
        <v/>
      </c>
      <c r="AY17" s="239"/>
      <c r="AZ17" s="239"/>
      <c r="BA17" s="239"/>
      <c r="BB17" s="239"/>
      <c r="BC17" s="239"/>
      <c r="BD17" s="239"/>
      <c r="BE17" s="239"/>
      <c r="BF17" s="239"/>
      <c r="BG17" s="239"/>
      <c r="BH17" s="239"/>
      <c r="BI17" s="239"/>
      <c r="BJ17" s="239"/>
      <c r="BK17" s="239"/>
      <c r="BL17" s="129"/>
      <c r="BM17" s="129"/>
      <c r="BN17" s="129"/>
      <c r="BO17" s="129"/>
      <c r="BP17" s="129"/>
      <c r="BQ17" s="129"/>
      <c r="BR17" s="129"/>
      <c r="BS17" s="239" t="str">
        <f>UPPER(Заявка!B21)</f>
        <v/>
      </c>
      <c r="BT17" s="239"/>
      <c r="BU17" s="239"/>
      <c r="BV17" s="239"/>
      <c r="BW17" s="239"/>
      <c r="BX17" s="239"/>
      <c r="BY17" s="239"/>
      <c r="BZ17" s="239"/>
      <c r="CA17" s="239"/>
      <c r="CB17" s="239"/>
      <c r="CC17" s="239"/>
      <c r="CD17" s="239"/>
      <c r="CE17" s="239"/>
      <c r="CF17" s="239"/>
      <c r="CG17" s="129"/>
      <c r="CH17" s="129"/>
      <c r="CI17" s="129"/>
      <c r="CJ17" s="129"/>
      <c r="CK17" s="129"/>
      <c r="CL17" s="129"/>
      <c r="CM17" s="129"/>
      <c r="CN17" s="239" t="str">
        <f>UPPER(Заявка!B22)</f>
        <v/>
      </c>
      <c r="CO17" s="239"/>
      <c r="CP17" s="239"/>
      <c r="CQ17" s="239"/>
      <c r="CR17" s="239"/>
      <c r="CS17" s="239"/>
      <c r="CT17" s="239"/>
      <c r="CU17" s="239"/>
      <c r="CV17" s="239"/>
      <c r="CW17" s="239"/>
      <c r="CX17" s="239"/>
      <c r="CY17" s="239"/>
      <c r="CZ17" s="239"/>
      <c r="DA17" s="239"/>
      <c r="DB17" s="129"/>
      <c r="DC17" s="129"/>
      <c r="DD17" s="129"/>
      <c r="DE17" s="129"/>
      <c r="DF17" s="129"/>
      <c r="DG17" s="129"/>
      <c r="DH17" s="129"/>
      <c r="DI17" s="239" t="str">
        <f>UPPER(Заявка!B23)</f>
        <v/>
      </c>
      <c r="DJ17" s="239"/>
      <c r="DK17" s="239"/>
      <c r="DL17" s="239"/>
      <c r="DM17" s="239"/>
      <c r="DN17" s="239"/>
      <c r="DO17" s="239"/>
      <c r="DP17" s="239"/>
      <c r="DQ17" s="239"/>
      <c r="DR17" s="239"/>
      <c r="DS17" s="239"/>
      <c r="DT17" s="239"/>
      <c r="DU17" s="239"/>
      <c r="DV17" s="239"/>
      <c r="DW17" s="129"/>
      <c r="DX17" s="129"/>
      <c r="DY17" s="129"/>
      <c r="DZ17" s="129"/>
      <c r="EA17" s="129"/>
      <c r="EB17" s="129"/>
      <c r="EC17" s="129"/>
      <c r="ED17" s="239" t="str">
        <f>UPPER(Заявка!B24)</f>
        <v/>
      </c>
      <c r="EE17" s="239"/>
      <c r="EF17" s="239"/>
      <c r="EG17" s="239"/>
      <c r="EH17" s="239"/>
      <c r="EI17" s="239"/>
      <c r="EJ17" s="239"/>
      <c r="EK17" s="239"/>
      <c r="EL17" s="239"/>
      <c r="EM17" s="239"/>
      <c r="EN17" s="239"/>
      <c r="EO17" s="239"/>
      <c r="EP17" s="239"/>
      <c r="EQ17" s="239"/>
      <c r="ER17" s="129"/>
      <c r="ES17" s="129"/>
      <c r="ET17" s="129"/>
      <c r="EU17" s="129"/>
      <c r="EV17" s="129"/>
      <c r="EW17" s="129"/>
      <c r="EX17" s="129"/>
      <c r="EY17" s="239" t="str">
        <f>UPPER(Заявка!B25)</f>
        <v/>
      </c>
      <c r="EZ17" s="239"/>
      <c r="FA17" s="239"/>
      <c r="FB17" s="239"/>
      <c r="FC17" s="239"/>
      <c r="FD17" s="239"/>
      <c r="FE17" s="239"/>
      <c r="FF17" s="239"/>
      <c r="FG17" s="239"/>
      <c r="FH17" s="239"/>
      <c r="FI17" s="239"/>
      <c r="FJ17" s="239"/>
      <c r="FK17" s="239"/>
      <c r="FL17" s="239"/>
      <c r="FM17" s="129"/>
      <c r="FN17" s="129"/>
      <c r="FO17" s="129"/>
      <c r="FP17" s="129"/>
      <c r="FQ17" s="129"/>
      <c r="FR17" s="129"/>
      <c r="FS17" s="129"/>
      <c r="FT17" s="239" t="str">
        <f>UPPER(Заявка!B26)</f>
        <v/>
      </c>
      <c r="FU17" s="239"/>
      <c r="FV17" s="239"/>
      <c r="FW17" s="239"/>
      <c r="FX17" s="239"/>
      <c r="FY17" s="239"/>
      <c r="FZ17" s="239"/>
      <c r="GA17" s="239"/>
      <c r="GB17" s="239"/>
      <c r="GC17" s="239"/>
      <c r="GD17" s="239"/>
      <c r="GE17" s="239"/>
      <c r="GF17" s="239"/>
      <c r="GG17" s="239"/>
      <c r="GH17" s="129"/>
      <c r="GI17" s="129"/>
      <c r="GJ17" s="129"/>
      <c r="GK17" s="129"/>
      <c r="GL17" s="129"/>
      <c r="GM17" s="129"/>
      <c r="GN17" s="129"/>
      <c r="GO17" s="239" t="str">
        <f>UPPER(Заявка!B27)</f>
        <v/>
      </c>
      <c r="GP17" s="239"/>
      <c r="GQ17" s="239"/>
      <c r="GR17" s="239"/>
      <c r="GS17" s="239"/>
      <c r="GT17" s="239"/>
      <c r="GU17" s="239"/>
      <c r="GV17" s="239"/>
      <c r="GW17" s="239"/>
      <c r="GX17" s="239"/>
      <c r="GY17" s="239"/>
      <c r="GZ17" s="239"/>
      <c r="HA17" s="239"/>
      <c r="HB17" s="239"/>
      <c r="HC17" s="129"/>
      <c r="HD17" s="129"/>
      <c r="HE17" s="129"/>
      <c r="HF17" s="129"/>
      <c r="HG17" s="129"/>
      <c r="HH17" s="129"/>
      <c r="HI17" s="129"/>
      <c r="HJ17" s="239" t="str">
        <f>UPPER(Заявка!B28)</f>
        <v/>
      </c>
      <c r="HK17" s="239"/>
      <c r="HL17" s="239"/>
      <c r="HM17" s="239"/>
      <c r="HN17" s="239"/>
      <c r="HO17" s="239"/>
      <c r="HP17" s="239"/>
      <c r="HQ17" s="239"/>
      <c r="HR17" s="239"/>
      <c r="HS17" s="239"/>
      <c r="HT17" s="239"/>
      <c r="HU17" s="239"/>
      <c r="HV17" s="239"/>
      <c r="HW17" s="239"/>
      <c r="HX17" s="129"/>
      <c r="HY17" s="129"/>
      <c r="HZ17" s="129"/>
      <c r="IA17" s="129"/>
      <c r="IB17" s="129"/>
      <c r="IC17" s="129"/>
      <c r="ID17" s="129"/>
      <c r="IE17" s="239" t="str">
        <f>UPPER(Заявка!B29)</f>
        <v/>
      </c>
      <c r="IF17" s="239"/>
      <c r="IG17" s="239"/>
      <c r="IH17" s="239"/>
      <c r="II17" s="239"/>
      <c r="IJ17" s="239"/>
      <c r="IK17" s="239"/>
      <c r="IL17" s="239"/>
      <c r="IM17" s="239"/>
      <c r="IN17" s="239"/>
      <c r="IO17" s="239"/>
      <c r="IP17" s="239"/>
      <c r="IQ17" s="239"/>
      <c r="IR17" s="239"/>
    </row>
    <row r="18" spans="1:252" s="124" customFormat="1" ht="13.5" customHeight="1">
      <c r="A18" s="237" t="s">
        <v>137</v>
      </c>
      <c r="B18" s="237"/>
      <c r="C18" s="237"/>
      <c r="D18" s="237"/>
      <c r="E18" s="237"/>
      <c r="F18" s="237"/>
      <c r="G18" s="237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7" t="s">
        <v>137</v>
      </c>
      <c r="W18" s="237"/>
      <c r="X18" s="237"/>
      <c r="Y18" s="237"/>
      <c r="Z18" s="237"/>
      <c r="AA18" s="237"/>
      <c r="AB18" s="237"/>
      <c r="AC18" s="239"/>
      <c r="AD18" s="239"/>
      <c r="AE18" s="239"/>
      <c r="AF18" s="239"/>
      <c r="AG18" s="239"/>
      <c r="AH18" s="239"/>
      <c r="AI18" s="239"/>
      <c r="AJ18" s="239"/>
      <c r="AK18" s="239"/>
      <c r="AL18" s="239"/>
      <c r="AM18" s="239"/>
      <c r="AN18" s="239"/>
      <c r="AO18" s="239"/>
      <c r="AP18" s="239"/>
      <c r="AQ18" s="237" t="s">
        <v>137</v>
      </c>
      <c r="AR18" s="237"/>
      <c r="AS18" s="237"/>
      <c r="AT18" s="237"/>
      <c r="AU18" s="237"/>
      <c r="AV18" s="237"/>
      <c r="AW18" s="237"/>
      <c r="AX18" s="239"/>
      <c r="AY18" s="239"/>
      <c r="AZ18" s="239"/>
      <c r="BA18" s="239"/>
      <c r="BB18" s="239"/>
      <c r="BC18" s="239"/>
      <c r="BD18" s="239"/>
      <c r="BE18" s="239"/>
      <c r="BF18" s="239"/>
      <c r="BG18" s="239"/>
      <c r="BH18" s="239"/>
      <c r="BI18" s="239"/>
      <c r="BJ18" s="239"/>
      <c r="BK18" s="239"/>
      <c r="BL18" s="237" t="s">
        <v>137</v>
      </c>
      <c r="BM18" s="237"/>
      <c r="BN18" s="237"/>
      <c r="BO18" s="237"/>
      <c r="BP18" s="237"/>
      <c r="BQ18" s="237"/>
      <c r="BR18" s="237"/>
      <c r="BS18" s="239"/>
      <c r="BT18" s="239"/>
      <c r="BU18" s="239"/>
      <c r="BV18" s="239"/>
      <c r="BW18" s="239"/>
      <c r="BX18" s="239"/>
      <c r="BY18" s="239"/>
      <c r="BZ18" s="239"/>
      <c r="CA18" s="239"/>
      <c r="CB18" s="239"/>
      <c r="CC18" s="239"/>
      <c r="CD18" s="239"/>
      <c r="CE18" s="239"/>
      <c r="CF18" s="239"/>
      <c r="CG18" s="237" t="s">
        <v>137</v>
      </c>
      <c r="CH18" s="237"/>
      <c r="CI18" s="237"/>
      <c r="CJ18" s="237"/>
      <c r="CK18" s="237"/>
      <c r="CL18" s="237"/>
      <c r="CM18" s="237"/>
      <c r="CN18" s="239"/>
      <c r="CO18" s="239"/>
      <c r="CP18" s="239"/>
      <c r="CQ18" s="239"/>
      <c r="CR18" s="239"/>
      <c r="CS18" s="239"/>
      <c r="CT18" s="239"/>
      <c r="CU18" s="239"/>
      <c r="CV18" s="239"/>
      <c r="CW18" s="239"/>
      <c r="CX18" s="239"/>
      <c r="CY18" s="239"/>
      <c r="CZ18" s="239"/>
      <c r="DA18" s="239"/>
      <c r="DB18" s="237" t="s">
        <v>137</v>
      </c>
      <c r="DC18" s="237"/>
      <c r="DD18" s="237"/>
      <c r="DE18" s="237"/>
      <c r="DF18" s="237"/>
      <c r="DG18" s="237"/>
      <c r="DH18" s="237"/>
      <c r="DI18" s="239"/>
      <c r="DJ18" s="239"/>
      <c r="DK18" s="239"/>
      <c r="DL18" s="239"/>
      <c r="DM18" s="239"/>
      <c r="DN18" s="239"/>
      <c r="DO18" s="239"/>
      <c r="DP18" s="239"/>
      <c r="DQ18" s="239"/>
      <c r="DR18" s="239"/>
      <c r="DS18" s="239"/>
      <c r="DT18" s="239"/>
      <c r="DU18" s="239"/>
      <c r="DV18" s="239"/>
      <c r="DW18" s="237" t="s">
        <v>137</v>
      </c>
      <c r="DX18" s="237"/>
      <c r="DY18" s="237"/>
      <c r="DZ18" s="237"/>
      <c r="EA18" s="237"/>
      <c r="EB18" s="237"/>
      <c r="EC18" s="237"/>
      <c r="ED18" s="239"/>
      <c r="EE18" s="239"/>
      <c r="EF18" s="239"/>
      <c r="EG18" s="239"/>
      <c r="EH18" s="239"/>
      <c r="EI18" s="239"/>
      <c r="EJ18" s="239"/>
      <c r="EK18" s="239"/>
      <c r="EL18" s="239"/>
      <c r="EM18" s="239"/>
      <c r="EN18" s="239"/>
      <c r="EO18" s="239"/>
      <c r="EP18" s="239"/>
      <c r="EQ18" s="239"/>
      <c r="ER18" s="237" t="s">
        <v>137</v>
      </c>
      <c r="ES18" s="237"/>
      <c r="ET18" s="237"/>
      <c r="EU18" s="237"/>
      <c r="EV18" s="237"/>
      <c r="EW18" s="237"/>
      <c r="EX18" s="237"/>
      <c r="EY18" s="239"/>
      <c r="EZ18" s="239"/>
      <c r="FA18" s="239"/>
      <c r="FB18" s="239"/>
      <c r="FC18" s="239"/>
      <c r="FD18" s="239"/>
      <c r="FE18" s="239"/>
      <c r="FF18" s="239"/>
      <c r="FG18" s="239"/>
      <c r="FH18" s="239"/>
      <c r="FI18" s="239"/>
      <c r="FJ18" s="239"/>
      <c r="FK18" s="239"/>
      <c r="FL18" s="239"/>
      <c r="FM18" s="237" t="s">
        <v>137</v>
      </c>
      <c r="FN18" s="237"/>
      <c r="FO18" s="237"/>
      <c r="FP18" s="237"/>
      <c r="FQ18" s="237"/>
      <c r="FR18" s="237"/>
      <c r="FS18" s="237"/>
      <c r="FT18" s="239"/>
      <c r="FU18" s="239"/>
      <c r="FV18" s="239"/>
      <c r="FW18" s="239"/>
      <c r="FX18" s="239"/>
      <c r="FY18" s="239"/>
      <c r="FZ18" s="239"/>
      <c r="GA18" s="239"/>
      <c r="GB18" s="239"/>
      <c r="GC18" s="239"/>
      <c r="GD18" s="239"/>
      <c r="GE18" s="239"/>
      <c r="GF18" s="239"/>
      <c r="GG18" s="239"/>
      <c r="GH18" s="237" t="s">
        <v>137</v>
      </c>
      <c r="GI18" s="237"/>
      <c r="GJ18" s="237"/>
      <c r="GK18" s="237"/>
      <c r="GL18" s="237"/>
      <c r="GM18" s="237"/>
      <c r="GN18" s="237"/>
      <c r="GO18" s="239"/>
      <c r="GP18" s="239"/>
      <c r="GQ18" s="239"/>
      <c r="GR18" s="239"/>
      <c r="GS18" s="239"/>
      <c r="GT18" s="239"/>
      <c r="GU18" s="239"/>
      <c r="GV18" s="239"/>
      <c r="GW18" s="239"/>
      <c r="GX18" s="239"/>
      <c r="GY18" s="239"/>
      <c r="GZ18" s="239"/>
      <c r="HA18" s="239"/>
      <c r="HB18" s="239"/>
      <c r="HC18" s="237" t="s">
        <v>137</v>
      </c>
      <c r="HD18" s="237"/>
      <c r="HE18" s="237"/>
      <c r="HF18" s="237"/>
      <c r="HG18" s="237"/>
      <c r="HH18" s="237"/>
      <c r="HI18" s="237"/>
      <c r="HJ18" s="239"/>
      <c r="HK18" s="239"/>
      <c r="HL18" s="239"/>
      <c r="HM18" s="239"/>
      <c r="HN18" s="239"/>
      <c r="HO18" s="239"/>
      <c r="HP18" s="239"/>
      <c r="HQ18" s="239"/>
      <c r="HR18" s="239"/>
      <c r="HS18" s="239"/>
      <c r="HT18" s="239"/>
      <c r="HU18" s="239"/>
      <c r="HV18" s="239"/>
      <c r="HW18" s="239"/>
      <c r="HX18" s="237" t="s">
        <v>137</v>
      </c>
      <c r="HY18" s="237"/>
      <c r="HZ18" s="237"/>
      <c r="IA18" s="237"/>
      <c r="IB18" s="237"/>
      <c r="IC18" s="237"/>
      <c r="ID18" s="237"/>
      <c r="IE18" s="239"/>
      <c r="IF18" s="239"/>
      <c r="IG18" s="239"/>
      <c r="IH18" s="239"/>
      <c r="II18" s="239"/>
      <c r="IJ18" s="239"/>
      <c r="IK18" s="239"/>
      <c r="IL18" s="239"/>
      <c r="IM18" s="239"/>
      <c r="IN18" s="239"/>
      <c r="IO18" s="239"/>
      <c r="IP18" s="239"/>
      <c r="IQ18" s="239"/>
      <c r="IR18" s="239"/>
    </row>
    <row r="19" spans="1:252" s="124" customFormat="1" ht="13.5" customHeight="1">
      <c r="A19" s="129"/>
      <c r="B19" s="129"/>
      <c r="C19" s="239">
        <f>Заявка!A18</f>
        <v>0</v>
      </c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129"/>
      <c r="W19" s="129"/>
      <c r="X19" s="239">
        <f>Заявка!A19</f>
        <v>0</v>
      </c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  <c r="AQ19" s="129"/>
      <c r="AR19" s="129"/>
      <c r="AS19" s="239">
        <f>Заявка!A20</f>
        <v>0</v>
      </c>
      <c r="AT19" s="239"/>
      <c r="AU19" s="239"/>
      <c r="AV19" s="239"/>
      <c r="AW19" s="239"/>
      <c r="AX19" s="239"/>
      <c r="AY19" s="239"/>
      <c r="AZ19" s="239"/>
      <c r="BA19" s="239"/>
      <c r="BB19" s="239"/>
      <c r="BC19" s="239"/>
      <c r="BD19" s="239"/>
      <c r="BE19" s="239"/>
      <c r="BF19" s="239"/>
      <c r="BG19" s="239"/>
      <c r="BH19" s="239"/>
      <c r="BI19" s="239"/>
      <c r="BJ19" s="239"/>
      <c r="BK19" s="239"/>
      <c r="BL19" s="129"/>
      <c r="BM19" s="129"/>
      <c r="BN19" s="239">
        <f>Заявка!A21</f>
        <v>0</v>
      </c>
      <c r="BO19" s="239"/>
      <c r="BP19" s="239"/>
      <c r="BQ19" s="239"/>
      <c r="BR19" s="239"/>
      <c r="BS19" s="239"/>
      <c r="BT19" s="239"/>
      <c r="BU19" s="239"/>
      <c r="BV19" s="239"/>
      <c r="BW19" s="239"/>
      <c r="BX19" s="239"/>
      <c r="BY19" s="239"/>
      <c r="BZ19" s="239"/>
      <c r="CA19" s="239"/>
      <c r="CB19" s="239"/>
      <c r="CC19" s="239"/>
      <c r="CD19" s="239"/>
      <c r="CE19" s="239"/>
      <c r="CF19" s="239"/>
      <c r="CG19" s="129"/>
      <c r="CH19" s="129"/>
      <c r="CI19" s="239">
        <f>Заявка!A22</f>
        <v>0</v>
      </c>
      <c r="CJ19" s="239"/>
      <c r="CK19" s="239"/>
      <c r="CL19" s="239"/>
      <c r="CM19" s="239"/>
      <c r="CN19" s="239"/>
      <c r="CO19" s="239"/>
      <c r="CP19" s="239"/>
      <c r="CQ19" s="239"/>
      <c r="CR19" s="239"/>
      <c r="CS19" s="239"/>
      <c r="CT19" s="239"/>
      <c r="CU19" s="239"/>
      <c r="CV19" s="239"/>
      <c r="CW19" s="239"/>
      <c r="CX19" s="239"/>
      <c r="CY19" s="239"/>
      <c r="CZ19" s="239"/>
      <c r="DA19" s="239"/>
      <c r="DB19" s="129"/>
      <c r="DC19" s="129"/>
      <c r="DD19" s="239">
        <f>Заявка!A23</f>
        <v>0</v>
      </c>
      <c r="DE19" s="239"/>
      <c r="DF19" s="239"/>
      <c r="DG19" s="239"/>
      <c r="DH19" s="239"/>
      <c r="DI19" s="239"/>
      <c r="DJ19" s="239"/>
      <c r="DK19" s="239"/>
      <c r="DL19" s="239"/>
      <c r="DM19" s="239"/>
      <c r="DN19" s="239"/>
      <c r="DO19" s="239"/>
      <c r="DP19" s="239"/>
      <c r="DQ19" s="239"/>
      <c r="DR19" s="239"/>
      <c r="DS19" s="239"/>
      <c r="DT19" s="239"/>
      <c r="DU19" s="239"/>
      <c r="DV19" s="239"/>
      <c r="DW19" s="129"/>
      <c r="DX19" s="129"/>
      <c r="DY19" s="239">
        <f>Заявка!A24</f>
        <v>0</v>
      </c>
      <c r="DZ19" s="239"/>
      <c r="EA19" s="239"/>
      <c r="EB19" s="239"/>
      <c r="EC19" s="239"/>
      <c r="ED19" s="239"/>
      <c r="EE19" s="239"/>
      <c r="EF19" s="239"/>
      <c r="EG19" s="239"/>
      <c r="EH19" s="239"/>
      <c r="EI19" s="239"/>
      <c r="EJ19" s="239"/>
      <c r="EK19" s="239"/>
      <c r="EL19" s="239"/>
      <c r="EM19" s="239"/>
      <c r="EN19" s="239"/>
      <c r="EO19" s="239"/>
      <c r="EP19" s="239"/>
      <c r="EQ19" s="239"/>
      <c r="ER19" s="129"/>
      <c r="ES19" s="129"/>
      <c r="ET19" s="239">
        <f>Заявка!A25</f>
        <v>0</v>
      </c>
      <c r="EU19" s="239"/>
      <c r="EV19" s="239"/>
      <c r="EW19" s="239"/>
      <c r="EX19" s="239"/>
      <c r="EY19" s="239"/>
      <c r="EZ19" s="239"/>
      <c r="FA19" s="239"/>
      <c r="FB19" s="239"/>
      <c r="FC19" s="239"/>
      <c r="FD19" s="239"/>
      <c r="FE19" s="239"/>
      <c r="FF19" s="239"/>
      <c r="FG19" s="239"/>
      <c r="FH19" s="239"/>
      <c r="FI19" s="239"/>
      <c r="FJ19" s="239"/>
      <c r="FK19" s="239"/>
      <c r="FL19" s="239"/>
      <c r="FM19" s="129"/>
      <c r="FN19" s="129"/>
      <c r="FO19" s="239">
        <f>Заявка!A26</f>
        <v>0</v>
      </c>
      <c r="FP19" s="239"/>
      <c r="FQ19" s="239"/>
      <c r="FR19" s="239"/>
      <c r="FS19" s="239"/>
      <c r="FT19" s="239"/>
      <c r="FU19" s="239"/>
      <c r="FV19" s="239"/>
      <c r="FW19" s="239"/>
      <c r="FX19" s="239"/>
      <c r="FY19" s="239"/>
      <c r="FZ19" s="239"/>
      <c r="GA19" s="239"/>
      <c r="GB19" s="239"/>
      <c r="GC19" s="239"/>
      <c r="GD19" s="239"/>
      <c r="GE19" s="239"/>
      <c r="GF19" s="239"/>
      <c r="GG19" s="239"/>
      <c r="GH19" s="129"/>
      <c r="GI19" s="129"/>
      <c r="GJ19" s="239">
        <f>Заявка!A27</f>
        <v>0</v>
      </c>
      <c r="GK19" s="239"/>
      <c r="GL19" s="239"/>
      <c r="GM19" s="239"/>
      <c r="GN19" s="239"/>
      <c r="GO19" s="239"/>
      <c r="GP19" s="239"/>
      <c r="GQ19" s="239"/>
      <c r="GR19" s="239"/>
      <c r="GS19" s="239"/>
      <c r="GT19" s="239"/>
      <c r="GU19" s="239"/>
      <c r="GV19" s="239"/>
      <c r="GW19" s="239"/>
      <c r="GX19" s="239"/>
      <c r="GY19" s="239"/>
      <c r="GZ19" s="239"/>
      <c r="HA19" s="239"/>
      <c r="HB19" s="239"/>
      <c r="HC19" s="129"/>
      <c r="HD19" s="129"/>
      <c r="HE19" s="239">
        <f>Заявка!A28</f>
        <v>0</v>
      </c>
      <c r="HF19" s="239"/>
      <c r="HG19" s="239"/>
      <c r="HH19" s="239"/>
      <c r="HI19" s="239"/>
      <c r="HJ19" s="239"/>
      <c r="HK19" s="239"/>
      <c r="HL19" s="239"/>
      <c r="HM19" s="239"/>
      <c r="HN19" s="239"/>
      <c r="HO19" s="239"/>
      <c r="HP19" s="239"/>
      <c r="HQ19" s="239"/>
      <c r="HR19" s="239"/>
      <c r="HS19" s="239"/>
      <c r="HT19" s="239"/>
      <c r="HU19" s="239"/>
      <c r="HV19" s="239"/>
      <c r="HW19" s="239"/>
      <c r="HX19" s="129"/>
      <c r="HY19" s="129"/>
      <c r="HZ19" s="239">
        <f>Заявка!A29</f>
        <v>0</v>
      </c>
      <c r="IA19" s="239"/>
      <c r="IB19" s="239"/>
      <c r="IC19" s="239"/>
      <c r="ID19" s="239"/>
      <c r="IE19" s="239"/>
      <c r="IF19" s="239"/>
      <c r="IG19" s="239"/>
      <c r="IH19" s="239"/>
      <c r="II19" s="239"/>
      <c r="IJ19" s="239"/>
      <c r="IK19" s="239"/>
      <c r="IL19" s="239"/>
      <c r="IM19" s="239"/>
      <c r="IN19" s="239"/>
      <c r="IO19" s="239"/>
      <c r="IP19" s="239"/>
      <c r="IQ19" s="239"/>
      <c r="IR19" s="239"/>
    </row>
    <row r="20" spans="1:252" s="124" customFormat="1" ht="13.5" customHeight="1">
      <c r="A20" s="130" t="s">
        <v>44</v>
      </c>
      <c r="B20" s="131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130" t="s">
        <v>44</v>
      </c>
      <c r="W20" s="131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130" t="s">
        <v>44</v>
      </c>
      <c r="AR20" s="131"/>
      <c r="AS20" s="239"/>
      <c r="AT20" s="239"/>
      <c r="AU20" s="239"/>
      <c r="AV20" s="239"/>
      <c r="AW20" s="239"/>
      <c r="AX20" s="239"/>
      <c r="AY20" s="239"/>
      <c r="AZ20" s="239"/>
      <c r="BA20" s="239"/>
      <c r="BB20" s="239"/>
      <c r="BC20" s="239"/>
      <c r="BD20" s="239"/>
      <c r="BE20" s="239"/>
      <c r="BF20" s="239"/>
      <c r="BG20" s="239"/>
      <c r="BH20" s="239"/>
      <c r="BI20" s="239"/>
      <c r="BJ20" s="239"/>
      <c r="BK20" s="239"/>
      <c r="BL20" s="130" t="s">
        <v>44</v>
      </c>
      <c r="BM20" s="131"/>
      <c r="BN20" s="239"/>
      <c r="BO20" s="239"/>
      <c r="BP20" s="239"/>
      <c r="BQ20" s="239"/>
      <c r="BR20" s="239"/>
      <c r="BS20" s="239"/>
      <c r="BT20" s="239"/>
      <c r="BU20" s="239"/>
      <c r="BV20" s="239"/>
      <c r="BW20" s="239"/>
      <c r="BX20" s="239"/>
      <c r="BY20" s="239"/>
      <c r="BZ20" s="239"/>
      <c r="CA20" s="239"/>
      <c r="CB20" s="239"/>
      <c r="CC20" s="239"/>
      <c r="CD20" s="239"/>
      <c r="CE20" s="239"/>
      <c r="CF20" s="239"/>
      <c r="CG20" s="130" t="s">
        <v>44</v>
      </c>
      <c r="CH20" s="131"/>
      <c r="CI20" s="239"/>
      <c r="CJ20" s="239"/>
      <c r="CK20" s="239"/>
      <c r="CL20" s="239"/>
      <c r="CM20" s="239"/>
      <c r="CN20" s="239"/>
      <c r="CO20" s="239"/>
      <c r="CP20" s="239"/>
      <c r="CQ20" s="239"/>
      <c r="CR20" s="239"/>
      <c r="CS20" s="239"/>
      <c r="CT20" s="239"/>
      <c r="CU20" s="239"/>
      <c r="CV20" s="239"/>
      <c r="CW20" s="239"/>
      <c r="CX20" s="239"/>
      <c r="CY20" s="239"/>
      <c r="CZ20" s="239"/>
      <c r="DA20" s="239"/>
      <c r="DB20" s="130" t="s">
        <v>44</v>
      </c>
      <c r="DC20" s="131"/>
      <c r="DD20" s="239"/>
      <c r="DE20" s="239"/>
      <c r="DF20" s="239"/>
      <c r="DG20" s="239"/>
      <c r="DH20" s="239"/>
      <c r="DI20" s="239"/>
      <c r="DJ20" s="239"/>
      <c r="DK20" s="239"/>
      <c r="DL20" s="239"/>
      <c r="DM20" s="239"/>
      <c r="DN20" s="239"/>
      <c r="DO20" s="239"/>
      <c r="DP20" s="239"/>
      <c r="DQ20" s="239"/>
      <c r="DR20" s="239"/>
      <c r="DS20" s="239"/>
      <c r="DT20" s="239"/>
      <c r="DU20" s="239"/>
      <c r="DV20" s="239"/>
      <c r="DW20" s="130" t="s">
        <v>44</v>
      </c>
      <c r="DX20" s="131"/>
      <c r="DY20" s="239"/>
      <c r="DZ20" s="239"/>
      <c r="EA20" s="239"/>
      <c r="EB20" s="239"/>
      <c r="EC20" s="239"/>
      <c r="ED20" s="239"/>
      <c r="EE20" s="239"/>
      <c r="EF20" s="239"/>
      <c r="EG20" s="239"/>
      <c r="EH20" s="239"/>
      <c r="EI20" s="239"/>
      <c r="EJ20" s="239"/>
      <c r="EK20" s="239"/>
      <c r="EL20" s="239"/>
      <c r="EM20" s="239"/>
      <c r="EN20" s="239"/>
      <c r="EO20" s="239"/>
      <c r="EP20" s="239"/>
      <c r="EQ20" s="239"/>
      <c r="ER20" s="130" t="s">
        <v>44</v>
      </c>
      <c r="ES20" s="131"/>
      <c r="ET20" s="239"/>
      <c r="EU20" s="239"/>
      <c r="EV20" s="239"/>
      <c r="EW20" s="239"/>
      <c r="EX20" s="239"/>
      <c r="EY20" s="239"/>
      <c r="EZ20" s="239"/>
      <c r="FA20" s="239"/>
      <c r="FB20" s="239"/>
      <c r="FC20" s="239"/>
      <c r="FD20" s="239"/>
      <c r="FE20" s="239"/>
      <c r="FF20" s="239"/>
      <c r="FG20" s="239"/>
      <c r="FH20" s="239"/>
      <c r="FI20" s="239"/>
      <c r="FJ20" s="239"/>
      <c r="FK20" s="239"/>
      <c r="FL20" s="239"/>
      <c r="FM20" s="130" t="s">
        <v>44</v>
      </c>
      <c r="FN20" s="131"/>
      <c r="FO20" s="239"/>
      <c r="FP20" s="239"/>
      <c r="FQ20" s="239"/>
      <c r="FR20" s="239"/>
      <c r="FS20" s="239"/>
      <c r="FT20" s="239"/>
      <c r="FU20" s="239"/>
      <c r="FV20" s="239"/>
      <c r="FW20" s="239"/>
      <c r="FX20" s="239"/>
      <c r="FY20" s="239"/>
      <c r="FZ20" s="239"/>
      <c r="GA20" s="239"/>
      <c r="GB20" s="239"/>
      <c r="GC20" s="239"/>
      <c r="GD20" s="239"/>
      <c r="GE20" s="239"/>
      <c r="GF20" s="239"/>
      <c r="GG20" s="239"/>
      <c r="GH20" s="130" t="s">
        <v>44</v>
      </c>
      <c r="GI20" s="131"/>
      <c r="GJ20" s="239"/>
      <c r="GK20" s="239"/>
      <c r="GL20" s="239"/>
      <c r="GM20" s="239"/>
      <c r="GN20" s="239"/>
      <c r="GO20" s="239"/>
      <c r="GP20" s="239"/>
      <c r="GQ20" s="239"/>
      <c r="GR20" s="239"/>
      <c r="GS20" s="239"/>
      <c r="GT20" s="239"/>
      <c r="GU20" s="239"/>
      <c r="GV20" s="239"/>
      <c r="GW20" s="239"/>
      <c r="GX20" s="239"/>
      <c r="GY20" s="239"/>
      <c r="GZ20" s="239"/>
      <c r="HA20" s="239"/>
      <c r="HB20" s="239"/>
      <c r="HC20" s="130" t="s">
        <v>44</v>
      </c>
      <c r="HD20" s="131"/>
      <c r="HE20" s="239"/>
      <c r="HF20" s="239"/>
      <c r="HG20" s="239"/>
      <c r="HH20" s="239"/>
      <c r="HI20" s="239"/>
      <c r="HJ20" s="239"/>
      <c r="HK20" s="239"/>
      <c r="HL20" s="239"/>
      <c r="HM20" s="239"/>
      <c r="HN20" s="239"/>
      <c r="HO20" s="239"/>
      <c r="HP20" s="239"/>
      <c r="HQ20" s="239"/>
      <c r="HR20" s="239"/>
      <c r="HS20" s="239"/>
      <c r="HT20" s="239"/>
      <c r="HU20" s="239"/>
      <c r="HV20" s="239"/>
      <c r="HW20" s="239"/>
      <c r="HX20" s="130" t="s">
        <v>44</v>
      </c>
      <c r="HY20" s="131"/>
      <c r="HZ20" s="239"/>
      <c r="IA20" s="239"/>
      <c r="IB20" s="239"/>
      <c r="IC20" s="239"/>
      <c r="ID20" s="239"/>
      <c r="IE20" s="239"/>
      <c r="IF20" s="239"/>
      <c r="IG20" s="239"/>
      <c r="IH20" s="239"/>
      <c r="II20" s="239"/>
      <c r="IJ20" s="239"/>
      <c r="IK20" s="239"/>
      <c r="IL20" s="239"/>
      <c r="IM20" s="239"/>
      <c r="IN20" s="239"/>
      <c r="IO20" s="239"/>
      <c r="IP20" s="239"/>
      <c r="IQ20" s="239"/>
      <c r="IR20" s="239"/>
    </row>
    <row r="21" spans="1:252" s="124" customFormat="1" ht="13.5" customHeight="1">
      <c r="A21" s="129"/>
      <c r="B21" s="239">
        <f>Заявка!C18</f>
        <v>0</v>
      </c>
      <c r="C21" s="239"/>
      <c r="D21" s="239"/>
      <c r="E21" s="132"/>
      <c r="F21" s="132"/>
      <c r="G21" s="132"/>
      <c r="H21" s="132"/>
      <c r="I21" s="240">
        <f>Заявка!G18</f>
        <v>0</v>
      </c>
      <c r="J21" s="240"/>
      <c r="K21" s="240"/>
      <c r="L21" s="240"/>
      <c r="M21" s="241" t="s">
        <v>138</v>
      </c>
      <c r="N21" s="241"/>
      <c r="O21" s="241"/>
      <c r="P21" s="242" t="str">
        <f>IF(ISBLANK(Заявка!H18),"",Заявка!H18&amp;" /")</f>
        <v/>
      </c>
      <c r="Q21" s="242"/>
      <c r="R21" s="242"/>
      <c r="S21" s="242"/>
      <c r="T21" s="242"/>
      <c r="U21" s="242"/>
      <c r="V21" s="129"/>
      <c r="W21" s="239">
        <f>Заявка!C19</f>
        <v>0</v>
      </c>
      <c r="X21" s="239"/>
      <c r="Y21" s="239"/>
      <c r="Z21" s="132"/>
      <c r="AA21" s="132"/>
      <c r="AB21" s="132"/>
      <c r="AC21" s="132"/>
      <c r="AD21" s="240">
        <f>Заявка!G19</f>
        <v>0</v>
      </c>
      <c r="AE21" s="240"/>
      <c r="AF21" s="240"/>
      <c r="AG21" s="240"/>
      <c r="AH21" s="241" t="s">
        <v>138</v>
      </c>
      <c r="AI21" s="241"/>
      <c r="AJ21" s="241"/>
      <c r="AK21" s="242" t="str">
        <f>IF(ISBLANK(Заявка!H19),"",Заявка!H19&amp;" /")</f>
        <v/>
      </c>
      <c r="AL21" s="242"/>
      <c r="AM21" s="242"/>
      <c r="AN21" s="242"/>
      <c r="AO21" s="242"/>
      <c r="AP21" s="242"/>
      <c r="AQ21" s="129"/>
      <c r="AR21" s="239">
        <f>Заявка!C20</f>
        <v>0</v>
      </c>
      <c r="AS21" s="239"/>
      <c r="AT21" s="239"/>
      <c r="AU21" s="132"/>
      <c r="AV21" s="132"/>
      <c r="AW21" s="132"/>
      <c r="AX21" s="132"/>
      <c r="AY21" s="240">
        <f>Заявка!G20</f>
        <v>0</v>
      </c>
      <c r="AZ21" s="240"/>
      <c r="BA21" s="240"/>
      <c r="BB21" s="240"/>
      <c r="BC21" s="241" t="s">
        <v>138</v>
      </c>
      <c r="BD21" s="241"/>
      <c r="BE21" s="241"/>
      <c r="BF21" s="242" t="str">
        <f>IF(ISBLANK(Заявка!H20),"",Заявка!H20&amp;" /")</f>
        <v/>
      </c>
      <c r="BG21" s="242"/>
      <c r="BH21" s="242"/>
      <c r="BI21" s="242"/>
      <c r="BJ21" s="242"/>
      <c r="BK21" s="242"/>
      <c r="BL21" s="129"/>
      <c r="BM21" s="239">
        <f>Заявка!C21</f>
        <v>0</v>
      </c>
      <c r="BN21" s="239"/>
      <c r="BO21" s="239"/>
      <c r="BP21" s="132"/>
      <c r="BQ21" s="132"/>
      <c r="BR21" s="132"/>
      <c r="BS21" s="132"/>
      <c r="BT21" s="240">
        <f>Заявка!G21</f>
        <v>0</v>
      </c>
      <c r="BU21" s="240"/>
      <c r="BV21" s="240"/>
      <c r="BW21" s="240"/>
      <c r="BX21" s="241" t="s">
        <v>138</v>
      </c>
      <c r="BY21" s="241"/>
      <c r="BZ21" s="241"/>
      <c r="CA21" s="242" t="str">
        <f>IF(ISBLANK(Заявка!H21),"",Заявка!H21&amp;" /")</f>
        <v/>
      </c>
      <c r="CB21" s="242"/>
      <c r="CC21" s="242"/>
      <c r="CD21" s="242"/>
      <c r="CE21" s="242"/>
      <c r="CF21" s="242"/>
      <c r="CG21" s="129"/>
      <c r="CH21" s="239">
        <f>Заявка!C22</f>
        <v>0</v>
      </c>
      <c r="CI21" s="239"/>
      <c r="CJ21" s="239"/>
      <c r="CK21" s="132"/>
      <c r="CL21" s="132"/>
      <c r="CM21" s="132"/>
      <c r="CN21" s="132"/>
      <c r="CO21" s="240" t="str">
        <f>Заявка!G22</f>
        <v/>
      </c>
      <c r="CP21" s="240"/>
      <c r="CQ21" s="240"/>
      <c r="CR21" s="240"/>
      <c r="CS21" s="241" t="s">
        <v>138</v>
      </c>
      <c r="CT21" s="241"/>
      <c r="CU21" s="241"/>
      <c r="CV21" s="242" t="str">
        <f>IF(ISBLANK(Заявка!H22),"",Заявка!H22&amp;" /")</f>
        <v/>
      </c>
      <c r="CW21" s="242"/>
      <c r="CX21" s="242"/>
      <c r="CY21" s="242"/>
      <c r="CZ21" s="242"/>
      <c r="DA21" s="242"/>
      <c r="DB21" s="129"/>
      <c r="DC21" s="239">
        <f>Заявка!C23</f>
        <v>0</v>
      </c>
      <c r="DD21" s="239"/>
      <c r="DE21" s="239"/>
      <c r="DF21" s="132"/>
      <c r="DG21" s="132"/>
      <c r="DH21" s="132"/>
      <c r="DI21" s="132"/>
      <c r="DJ21" s="240">
        <f>Заявка!G23</f>
        <v>0</v>
      </c>
      <c r="DK21" s="240"/>
      <c r="DL21" s="240"/>
      <c r="DM21" s="240"/>
      <c r="DN21" s="241" t="s">
        <v>138</v>
      </c>
      <c r="DO21" s="241"/>
      <c r="DP21" s="241"/>
      <c r="DQ21" s="242" t="str">
        <f>IF(ISBLANK(Заявка!H23),"",Заявка!H23&amp;" /")</f>
        <v/>
      </c>
      <c r="DR21" s="242"/>
      <c r="DS21" s="242"/>
      <c r="DT21" s="242"/>
      <c r="DU21" s="242"/>
      <c r="DV21" s="242"/>
      <c r="DW21" s="129"/>
      <c r="DX21" s="239">
        <f>Заявка!C24</f>
        <v>0</v>
      </c>
      <c r="DY21" s="239"/>
      <c r="DZ21" s="239"/>
      <c r="EA21" s="132"/>
      <c r="EB21" s="132"/>
      <c r="EC21" s="132"/>
      <c r="ED21" s="132"/>
      <c r="EE21" s="240" t="str">
        <f>Заявка!G24</f>
        <v/>
      </c>
      <c r="EF21" s="240"/>
      <c r="EG21" s="240"/>
      <c r="EH21" s="240"/>
      <c r="EI21" s="241" t="s">
        <v>138</v>
      </c>
      <c r="EJ21" s="241"/>
      <c r="EK21" s="241"/>
      <c r="EL21" s="242" t="str">
        <f>IF(ISBLANK(Заявка!H24),"",Заявка!H24&amp;" /")</f>
        <v/>
      </c>
      <c r="EM21" s="242"/>
      <c r="EN21" s="242"/>
      <c r="EO21" s="242"/>
      <c r="EP21" s="242"/>
      <c r="EQ21" s="242"/>
      <c r="ER21" s="129"/>
      <c r="ES21" s="239">
        <f>Заявка!C25</f>
        <v>0</v>
      </c>
      <c r="ET21" s="239"/>
      <c r="EU21" s="239"/>
      <c r="EV21" s="132"/>
      <c r="EW21" s="132"/>
      <c r="EX21" s="132"/>
      <c r="EY21" s="132"/>
      <c r="EZ21" s="240" t="str">
        <f>Заявка!G24</f>
        <v/>
      </c>
      <c r="FA21" s="240"/>
      <c r="FB21" s="240"/>
      <c r="FC21" s="240"/>
      <c r="FD21" s="241" t="s">
        <v>138</v>
      </c>
      <c r="FE21" s="241"/>
      <c r="FF21" s="241"/>
      <c r="FG21" s="242" t="str">
        <f>IF(ISBLANK(Заявка!H25),"",Заявка!H25&amp;" /")</f>
        <v/>
      </c>
      <c r="FH21" s="242"/>
      <c r="FI21" s="242"/>
      <c r="FJ21" s="242"/>
      <c r="FK21" s="242"/>
      <c r="FL21" s="242"/>
      <c r="FM21" s="129"/>
      <c r="FN21" s="239">
        <f>Заявка!C26</f>
        <v>0</v>
      </c>
      <c r="FO21" s="239"/>
      <c r="FP21" s="239"/>
      <c r="FQ21" s="132"/>
      <c r="FR21" s="132"/>
      <c r="FS21" s="132"/>
      <c r="FT21" s="132"/>
      <c r="FU21" s="240" t="str">
        <f>Заявка!G26</f>
        <v/>
      </c>
      <c r="FV21" s="240"/>
      <c r="FW21" s="240"/>
      <c r="FX21" s="240"/>
      <c r="FY21" s="241" t="s">
        <v>138</v>
      </c>
      <c r="FZ21" s="241"/>
      <c r="GA21" s="241"/>
      <c r="GB21" s="242" t="str">
        <f>IF(ISBLANK(Заявка!H26),"",Заявка!H26&amp;" /")</f>
        <v/>
      </c>
      <c r="GC21" s="242"/>
      <c r="GD21" s="242"/>
      <c r="GE21" s="242"/>
      <c r="GF21" s="242"/>
      <c r="GG21" s="242"/>
      <c r="GH21" s="129"/>
      <c r="GI21" s="239">
        <f>Заявка!C27</f>
        <v>0</v>
      </c>
      <c r="GJ21" s="239"/>
      <c r="GK21" s="239"/>
      <c r="GL21" s="132"/>
      <c r="GM21" s="132"/>
      <c r="GN21" s="132"/>
      <c r="GO21" s="132"/>
      <c r="GP21" s="240" t="str">
        <f>Заявка!G27</f>
        <v/>
      </c>
      <c r="GQ21" s="240"/>
      <c r="GR21" s="240"/>
      <c r="GS21" s="240"/>
      <c r="GT21" s="241" t="s">
        <v>138</v>
      </c>
      <c r="GU21" s="241"/>
      <c r="GV21" s="241"/>
      <c r="GW21" s="242" t="str">
        <f>IF(ISBLANK(Заявка!H27),"",Заявка!H27&amp;" /")</f>
        <v/>
      </c>
      <c r="GX21" s="242"/>
      <c r="GY21" s="242"/>
      <c r="GZ21" s="242"/>
      <c r="HA21" s="242"/>
      <c r="HB21" s="242"/>
      <c r="HC21" s="129"/>
      <c r="HD21" s="239">
        <f>Заявка!C28</f>
        <v>0</v>
      </c>
      <c r="HE21" s="239"/>
      <c r="HF21" s="239"/>
      <c r="HG21" s="132"/>
      <c r="HH21" s="132"/>
      <c r="HI21" s="132"/>
      <c r="HJ21" s="132"/>
      <c r="HK21" s="240" t="str">
        <f>Заявка!G28</f>
        <v/>
      </c>
      <c r="HL21" s="240"/>
      <c r="HM21" s="240"/>
      <c r="HN21" s="240"/>
      <c r="HO21" s="241" t="s">
        <v>138</v>
      </c>
      <c r="HP21" s="241"/>
      <c r="HQ21" s="241"/>
      <c r="HR21" s="242" t="str">
        <f>IF(ISBLANK(Заявка!H28),"",Заявка!H28&amp;" /")</f>
        <v/>
      </c>
      <c r="HS21" s="242"/>
      <c r="HT21" s="242"/>
      <c r="HU21" s="242"/>
      <c r="HV21" s="242"/>
      <c r="HW21" s="242"/>
      <c r="HX21" s="129"/>
      <c r="HY21" s="239">
        <f>Заявка!C29</f>
        <v>0</v>
      </c>
      <c r="HZ21" s="239"/>
      <c r="IA21" s="239"/>
      <c r="IB21" s="132"/>
      <c r="IC21" s="132"/>
      <c r="ID21" s="132"/>
      <c r="IE21" s="132"/>
      <c r="IF21" s="240" t="str">
        <f>Заявка!G29</f>
        <v/>
      </c>
      <c r="IG21" s="240"/>
      <c r="IH21" s="240"/>
      <c r="II21" s="240"/>
      <c r="IJ21" s="241" t="s">
        <v>138</v>
      </c>
      <c r="IK21" s="241"/>
      <c r="IL21" s="241"/>
      <c r="IM21" s="242" t="str">
        <f>IF(ISBLANK(Заявка!H29),"",Заявка!H29&amp;" /")</f>
        <v/>
      </c>
      <c r="IN21" s="242"/>
      <c r="IO21" s="242"/>
      <c r="IP21" s="242"/>
      <c r="IQ21" s="242"/>
      <c r="IR21" s="242"/>
    </row>
    <row r="22" spans="1:252" s="124" customFormat="1" ht="13.5" customHeight="1">
      <c r="A22" s="130" t="s">
        <v>139</v>
      </c>
      <c r="B22" s="239"/>
      <c r="C22" s="239"/>
      <c r="D22" s="239"/>
      <c r="E22" s="243" t="s">
        <v>140</v>
      </c>
      <c r="F22" s="243"/>
      <c r="G22" s="243"/>
      <c r="H22" s="243"/>
      <c r="I22" s="240"/>
      <c r="J22" s="240"/>
      <c r="K22" s="240"/>
      <c r="L22" s="240"/>
      <c r="M22" s="241"/>
      <c r="N22" s="241"/>
      <c r="O22" s="241"/>
      <c r="P22" s="244" t="str">
        <f>IF(ISBLANK(Заявка!I18),"",Заявка!I18)</f>
        <v/>
      </c>
      <c r="Q22" s="244"/>
      <c r="R22" s="244"/>
      <c r="S22" s="244"/>
      <c r="T22" s="244"/>
      <c r="U22" s="244"/>
      <c r="V22" s="130" t="s">
        <v>139</v>
      </c>
      <c r="W22" s="239"/>
      <c r="X22" s="239"/>
      <c r="Y22" s="239"/>
      <c r="Z22" s="243" t="s">
        <v>140</v>
      </c>
      <c r="AA22" s="243"/>
      <c r="AB22" s="243"/>
      <c r="AC22" s="243"/>
      <c r="AD22" s="240"/>
      <c r="AE22" s="240"/>
      <c r="AF22" s="240"/>
      <c r="AG22" s="240"/>
      <c r="AH22" s="241"/>
      <c r="AI22" s="241"/>
      <c r="AJ22" s="241"/>
      <c r="AK22" s="244">
        <f>Заявка!I19</f>
        <v>0</v>
      </c>
      <c r="AL22" s="244"/>
      <c r="AM22" s="244"/>
      <c r="AN22" s="244"/>
      <c r="AO22" s="244"/>
      <c r="AP22" s="244"/>
      <c r="AQ22" s="130" t="s">
        <v>139</v>
      </c>
      <c r="AR22" s="239"/>
      <c r="AS22" s="239"/>
      <c r="AT22" s="239"/>
      <c r="AU22" s="243" t="s">
        <v>140</v>
      </c>
      <c r="AV22" s="243"/>
      <c r="AW22" s="243"/>
      <c r="AX22" s="243"/>
      <c r="AY22" s="240"/>
      <c r="AZ22" s="240"/>
      <c r="BA22" s="240"/>
      <c r="BB22" s="240"/>
      <c r="BC22" s="241"/>
      <c r="BD22" s="241"/>
      <c r="BE22" s="241"/>
      <c r="BF22" s="244">
        <f>Заявка!I20</f>
        <v>0</v>
      </c>
      <c r="BG22" s="244"/>
      <c r="BH22" s="244"/>
      <c r="BI22" s="244"/>
      <c r="BJ22" s="244"/>
      <c r="BK22" s="244"/>
      <c r="BL22" s="130" t="s">
        <v>139</v>
      </c>
      <c r="BM22" s="239"/>
      <c r="BN22" s="239"/>
      <c r="BO22" s="239"/>
      <c r="BP22" s="243" t="s">
        <v>140</v>
      </c>
      <c r="BQ22" s="243"/>
      <c r="BR22" s="243"/>
      <c r="BS22" s="243"/>
      <c r="BT22" s="240"/>
      <c r="BU22" s="240"/>
      <c r="BV22" s="240"/>
      <c r="BW22" s="240"/>
      <c r="BX22" s="241"/>
      <c r="BY22" s="241"/>
      <c r="BZ22" s="241"/>
      <c r="CA22" s="244">
        <f>Заявка!I21</f>
        <v>0</v>
      </c>
      <c r="CB22" s="244"/>
      <c r="CC22" s="244"/>
      <c r="CD22" s="244"/>
      <c r="CE22" s="244"/>
      <c r="CF22" s="244"/>
      <c r="CG22" s="130" t="s">
        <v>139</v>
      </c>
      <c r="CH22" s="239"/>
      <c r="CI22" s="239"/>
      <c r="CJ22" s="239"/>
      <c r="CK22" s="243" t="s">
        <v>140</v>
      </c>
      <c r="CL22" s="243"/>
      <c r="CM22" s="243"/>
      <c r="CN22" s="243"/>
      <c r="CO22" s="240"/>
      <c r="CP22" s="240"/>
      <c r="CQ22" s="240"/>
      <c r="CR22" s="240"/>
      <c r="CS22" s="241"/>
      <c r="CT22" s="241"/>
      <c r="CU22" s="241"/>
      <c r="CV22" s="244">
        <f>Заявка!I22</f>
        <v>0</v>
      </c>
      <c r="CW22" s="244"/>
      <c r="CX22" s="244"/>
      <c r="CY22" s="244"/>
      <c r="CZ22" s="244"/>
      <c r="DA22" s="244"/>
      <c r="DB22" s="130" t="s">
        <v>139</v>
      </c>
      <c r="DC22" s="239"/>
      <c r="DD22" s="239"/>
      <c r="DE22" s="239"/>
      <c r="DF22" s="243" t="s">
        <v>140</v>
      </c>
      <c r="DG22" s="243"/>
      <c r="DH22" s="243"/>
      <c r="DI22" s="243"/>
      <c r="DJ22" s="240"/>
      <c r="DK22" s="240"/>
      <c r="DL22" s="240"/>
      <c r="DM22" s="240"/>
      <c r="DN22" s="241"/>
      <c r="DO22" s="241"/>
      <c r="DP22" s="241"/>
      <c r="DQ22" s="244">
        <f>Заявка!I23</f>
        <v>0</v>
      </c>
      <c r="DR22" s="244"/>
      <c r="DS22" s="244"/>
      <c r="DT22" s="244"/>
      <c r="DU22" s="244"/>
      <c r="DV22" s="244"/>
      <c r="DW22" s="130" t="s">
        <v>139</v>
      </c>
      <c r="DX22" s="239"/>
      <c r="DY22" s="239"/>
      <c r="DZ22" s="239"/>
      <c r="EA22" s="243" t="s">
        <v>140</v>
      </c>
      <c r="EB22" s="243"/>
      <c r="EC22" s="243"/>
      <c r="ED22" s="243"/>
      <c r="EE22" s="240"/>
      <c r="EF22" s="240"/>
      <c r="EG22" s="240"/>
      <c r="EH22" s="240"/>
      <c r="EI22" s="241"/>
      <c r="EJ22" s="241"/>
      <c r="EK22" s="241"/>
      <c r="EL22" s="244">
        <f>Заявка!I24</f>
        <v>0</v>
      </c>
      <c r="EM22" s="244"/>
      <c r="EN22" s="244"/>
      <c r="EO22" s="244"/>
      <c r="EP22" s="244"/>
      <c r="EQ22" s="244"/>
      <c r="ER22" s="130" t="s">
        <v>139</v>
      </c>
      <c r="ES22" s="239"/>
      <c r="ET22" s="239"/>
      <c r="EU22" s="239"/>
      <c r="EV22" s="243" t="s">
        <v>140</v>
      </c>
      <c r="EW22" s="243"/>
      <c r="EX22" s="243"/>
      <c r="EY22" s="243"/>
      <c r="EZ22" s="240"/>
      <c r="FA22" s="240"/>
      <c r="FB22" s="240"/>
      <c r="FC22" s="240"/>
      <c r="FD22" s="241"/>
      <c r="FE22" s="241"/>
      <c r="FF22" s="241"/>
      <c r="FG22" s="244">
        <f>Заявка!I25</f>
        <v>0</v>
      </c>
      <c r="FH22" s="244"/>
      <c r="FI22" s="244"/>
      <c r="FJ22" s="244"/>
      <c r="FK22" s="244"/>
      <c r="FL22" s="244"/>
      <c r="FM22" s="130" t="s">
        <v>139</v>
      </c>
      <c r="FN22" s="239"/>
      <c r="FO22" s="239"/>
      <c r="FP22" s="239"/>
      <c r="FQ22" s="243" t="s">
        <v>140</v>
      </c>
      <c r="FR22" s="243"/>
      <c r="FS22" s="243"/>
      <c r="FT22" s="243"/>
      <c r="FU22" s="240"/>
      <c r="FV22" s="240"/>
      <c r="FW22" s="240"/>
      <c r="FX22" s="240"/>
      <c r="FY22" s="241"/>
      <c r="FZ22" s="241"/>
      <c r="GA22" s="241"/>
      <c r="GB22" s="244">
        <f>Заявка!I26</f>
        <v>0</v>
      </c>
      <c r="GC22" s="244"/>
      <c r="GD22" s="244"/>
      <c r="GE22" s="244"/>
      <c r="GF22" s="244"/>
      <c r="GG22" s="244"/>
      <c r="GH22" s="130" t="s">
        <v>139</v>
      </c>
      <c r="GI22" s="239"/>
      <c r="GJ22" s="239"/>
      <c r="GK22" s="239"/>
      <c r="GL22" s="243" t="s">
        <v>140</v>
      </c>
      <c r="GM22" s="243"/>
      <c r="GN22" s="243"/>
      <c r="GO22" s="243"/>
      <c r="GP22" s="240"/>
      <c r="GQ22" s="240"/>
      <c r="GR22" s="240"/>
      <c r="GS22" s="240"/>
      <c r="GT22" s="241"/>
      <c r="GU22" s="241"/>
      <c r="GV22" s="241"/>
      <c r="GW22" s="244">
        <f>Заявка!I27</f>
        <v>0</v>
      </c>
      <c r="GX22" s="244"/>
      <c r="GY22" s="244"/>
      <c r="GZ22" s="244"/>
      <c r="HA22" s="244"/>
      <c r="HB22" s="244"/>
      <c r="HC22" s="130" t="s">
        <v>139</v>
      </c>
      <c r="HD22" s="239"/>
      <c r="HE22" s="239"/>
      <c r="HF22" s="239"/>
      <c r="HG22" s="243" t="s">
        <v>140</v>
      </c>
      <c r="HH22" s="243"/>
      <c r="HI22" s="243"/>
      <c r="HJ22" s="243"/>
      <c r="HK22" s="240"/>
      <c r="HL22" s="240"/>
      <c r="HM22" s="240"/>
      <c r="HN22" s="240"/>
      <c r="HO22" s="241"/>
      <c r="HP22" s="241"/>
      <c r="HQ22" s="241"/>
      <c r="HR22" s="244">
        <f>Заявка!I28</f>
        <v>0</v>
      </c>
      <c r="HS22" s="244"/>
      <c r="HT22" s="244"/>
      <c r="HU22" s="244"/>
      <c r="HV22" s="244"/>
      <c r="HW22" s="244"/>
      <c r="HX22" s="130" t="s">
        <v>139</v>
      </c>
      <c r="HY22" s="239"/>
      <c r="HZ22" s="239"/>
      <c r="IA22" s="239"/>
      <c r="IB22" s="243" t="s">
        <v>140</v>
      </c>
      <c r="IC22" s="243"/>
      <c r="ID22" s="243"/>
      <c r="IE22" s="243"/>
      <c r="IF22" s="240"/>
      <c r="IG22" s="240"/>
      <c r="IH22" s="240"/>
      <c r="II22" s="240"/>
      <c r="IJ22" s="241"/>
      <c r="IK22" s="241"/>
      <c r="IL22" s="241"/>
      <c r="IM22" s="244">
        <f>Заявка!I29</f>
        <v>0</v>
      </c>
      <c r="IN22" s="244"/>
      <c r="IO22" s="244"/>
      <c r="IP22" s="244"/>
      <c r="IQ22" s="244"/>
      <c r="IR22" s="244"/>
    </row>
    <row r="23" spans="1:252" s="124" customFormat="1" ht="13.5" customHeight="1">
      <c r="A23" s="129"/>
      <c r="B23" s="129"/>
      <c r="C23" s="129"/>
      <c r="D23" s="247" t="str">
        <f>IF(Заявка!J18=Заявка!A43,Заявка!K18,IF(Заявка!J18=Заявка!A44,"UCI "&amp;Заявка!K18,IF(Заявка!J18=Заявка!A45,"ICU "&amp;Заявка!K18,IF(Заявка!J18=Заявка!A46,"",IF(Заявка!J18=Заявка!A47,Заявка!J18,Заявка!J18&amp;" № "&amp;Заявка!K18&amp;",")))))</f>
        <v xml:space="preserve"> № ,</v>
      </c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8"/>
      <c r="Q23" s="248"/>
      <c r="R23" s="248"/>
      <c r="S23" s="248"/>
      <c r="T23" s="248"/>
      <c r="U23" s="248"/>
      <c r="V23" s="129"/>
      <c r="W23" s="129"/>
      <c r="X23" s="129"/>
      <c r="Y23" s="247" t="str">
        <f>IF(Заявка!J19=Заявка!A43,Заявка!K19,IF(Заявка!J19=Заявка!A44,"UCI "&amp;Заявка!K19,IF(Заявка!J19=Заявка!A45,"ICU "&amp;Заявка!K19,IF(Заявка!J19=Заявка!A46,"",IF(Заявка!J19=Заявка!A47,Заявка!J19,Заявка!J19&amp;" № "&amp;Заявка!K19&amp;",")))))</f>
        <v xml:space="preserve"> № ,</v>
      </c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9"/>
      <c r="AL23" s="249"/>
      <c r="AM23" s="249"/>
      <c r="AN23" s="249"/>
      <c r="AO23" s="249"/>
      <c r="AP23" s="249"/>
      <c r="AQ23" s="129"/>
      <c r="AR23" s="129"/>
      <c r="AS23" s="129"/>
      <c r="AT23" s="246" t="str">
        <f>IF(Заявка!J20=Заявка!A43,Заявка!K20,IF(Заявка!J20=Заявка!A44,"UCI "&amp;Заявка!K20,IF(Заявка!J20=Заявка!A45,"ICU "&amp;Заявка!K20,IF(Заявка!J20=Заявка!A46,"",IF(Заявка!J20=Заявка!A47,Заявка!J20,Заявка!J20&amp;" № "&amp;Заявка!K20&amp;",")))))</f>
        <v xml:space="preserve"> № ,</v>
      </c>
      <c r="AU23" s="246"/>
      <c r="AV23" s="246"/>
      <c r="AW23" s="246"/>
      <c r="AX23" s="246"/>
      <c r="AY23" s="246"/>
      <c r="AZ23" s="246"/>
      <c r="BA23" s="246"/>
      <c r="BB23" s="246"/>
      <c r="BC23" s="246"/>
      <c r="BD23" s="246"/>
      <c r="BE23" s="246"/>
      <c r="BF23" s="248"/>
      <c r="BG23" s="248"/>
      <c r="BH23" s="248"/>
      <c r="BI23" s="248"/>
      <c r="BJ23" s="248"/>
      <c r="BK23" s="248"/>
      <c r="BL23" s="129"/>
      <c r="BM23" s="129"/>
      <c r="BN23" s="129"/>
      <c r="BO23" s="246" t="e">
        <f>IF(Заявка!J21=Заявка!A43,Заявка!#REF!,IF(Заявка!J21=Заявка!A44,"UCI "&amp;Заявка!#REF!,IF(Заявка!J21=Заявка!A45,"ICU "&amp;Заявка!#REF!,IF(Заявка!J21=Заявка!A46,"",IF(Заявка!J21=Заявка!A47,Заявка!J21,Заявка!J21&amp;" № "&amp;Заявка!#REF!&amp;",")))))</f>
        <v>#REF!</v>
      </c>
      <c r="BP23" s="246"/>
      <c r="BQ23" s="246"/>
      <c r="BR23" s="246"/>
      <c r="BS23" s="246"/>
      <c r="BT23" s="246"/>
      <c r="BU23" s="246"/>
      <c r="BV23" s="246"/>
      <c r="BW23" s="246"/>
      <c r="BX23" s="246"/>
      <c r="BY23" s="246"/>
      <c r="BZ23" s="246"/>
      <c r="CA23" s="245"/>
      <c r="CB23" s="245"/>
      <c r="CC23" s="245"/>
      <c r="CD23" s="245"/>
      <c r="CE23" s="245"/>
      <c r="CF23" s="245"/>
      <c r="CG23" s="129"/>
      <c r="CH23" s="129"/>
      <c r="CI23" s="129"/>
      <c r="CJ23" s="246" t="str">
        <f>IF(Заявка!J22=Заявка!A43,Заявка!K22,IF(Заявка!J22=Заявка!A44,"UCI "&amp;Заявка!K22,IF(Заявка!J22=Заявка!A45,"ICU "&amp;Заявка!K22,IF(Заявка!J22=Заявка!A46,"",IF(Заявка!J22=Заявка!A47,Заявка!J22,Заявка!J22&amp;" № "&amp;Заявка!K22&amp;",")))))</f>
        <v xml:space="preserve"> № ,</v>
      </c>
      <c r="CK23" s="246"/>
      <c r="CL23" s="246"/>
      <c r="CM23" s="246"/>
      <c r="CN23" s="246"/>
      <c r="CO23" s="246"/>
      <c r="CP23" s="246"/>
      <c r="CQ23" s="246"/>
      <c r="CR23" s="246"/>
      <c r="CS23" s="246"/>
      <c r="CT23" s="246"/>
      <c r="CU23" s="246"/>
      <c r="CV23" s="245"/>
      <c r="CW23" s="245"/>
      <c r="CX23" s="245"/>
      <c r="CY23" s="245"/>
      <c r="CZ23" s="245"/>
      <c r="DA23" s="245"/>
      <c r="DB23" s="129"/>
      <c r="DC23" s="129"/>
      <c r="DD23" s="129"/>
      <c r="DE23" s="246" t="str">
        <f>IF(Заявка!J23=Заявка!A43,Заявка!K23,IF(Заявка!J23=Заявка!A44,"UCI "&amp;Заявка!K23,IF(Заявка!J23=Заявка!A45,"ICU "&amp;Заявка!K23,IF(Заявка!J23=Заявка!A46,"",IF(Заявка!J23=Заявка!A47,Заявка!J23,Заявка!J23&amp;" № "&amp;Заявка!K23&amp;",")))))</f>
        <v xml:space="preserve"> № ,</v>
      </c>
      <c r="DF23" s="246"/>
      <c r="DG23" s="246"/>
      <c r="DH23" s="246"/>
      <c r="DI23" s="246"/>
      <c r="DJ23" s="246"/>
      <c r="DK23" s="246"/>
      <c r="DL23" s="246"/>
      <c r="DM23" s="246"/>
      <c r="DN23" s="246"/>
      <c r="DO23" s="246"/>
      <c r="DP23" s="246"/>
      <c r="DQ23" s="245"/>
      <c r="DR23" s="245"/>
      <c r="DS23" s="245"/>
      <c r="DT23" s="245"/>
      <c r="DU23" s="245"/>
      <c r="DV23" s="245"/>
      <c r="DW23" s="129"/>
      <c r="DX23" s="129"/>
      <c r="DY23" s="129"/>
      <c r="DZ23" s="246" t="str">
        <f>IF(Заявка!J24=Заявка!A43,Заявка!K24,IF(Заявка!J24=Заявка!A44,"UCI "&amp;Заявка!K24,IF(Заявка!J24=Заявка!A45,"ICU "&amp;Заявка!K24,IF(Заявка!J24=Заявка!A46,"",IF(Заявка!J24=Заявка!A47,Заявка!J24,Заявка!J24&amp;" № "&amp;Заявка!K24&amp;",")))))</f>
        <v xml:space="preserve"> № ,</v>
      </c>
      <c r="EA23" s="246"/>
      <c r="EB23" s="246"/>
      <c r="EC23" s="246"/>
      <c r="ED23" s="246"/>
      <c r="EE23" s="246"/>
      <c r="EF23" s="246"/>
      <c r="EG23" s="246"/>
      <c r="EH23" s="246"/>
      <c r="EI23" s="246"/>
      <c r="EJ23" s="246"/>
      <c r="EK23" s="246"/>
      <c r="EL23" s="245"/>
      <c r="EM23" s="245"/>
      <c r="EN23" s="245"/>
      <c r="EO23" s="245"/>
      <c r="EP23" s="245"/>
      <c r="EQ23" s="245"/>
      <c r="ER23" s="129"/>
      <c r="ES23" s="129"/>
      <c r="ET23" s="129"/>
      <c r="EU23" s="246" t="str">
        <f>IF(Заявка!J25=Заявка!A43,Заявка!K25,IF(Заявка!J25=Заявка!A44,"UCI "&amp;Заявка!K25,IF(Заявка!J25=Заявка!A45,"ICU "&amp;Заявка!K25,IF(Заявка!J25=Заявка!A46,"",IF(Заявка!J25=Заявка!A47,Заявка!J25,Заявка!J25&amp;" № "&amp;Заявка!K25&amp;",")))))</f>
        <v xml:space="preserve"> № ,</v>
      </c>
      <c r="EV23" s="246"/>
      <c r="EW23" s="246"/>
      <c r="EX23" s="246"/>
      <c r="EY23" s="246"/>
      <c r="EZ23" s="246"/>
      <c r="FA23" s="246"/>
      <c r="FB23" s="246"/>
      <c r="FC23" s="246"/>
      <c r="FD23" s="246"/>
      <c r="FE23" s="246"/>
      <c r="FF23" s="246"/>
      <c r="FG23" s="245"/>
      <c r="FH23" s="245"/>
      <c r="FI23" s="245"/>
      <c r="FJ23" s="245"/>
      <c r="FK23" s="245"/>
      <c r="FL23" s="245"/>
      <c r="FM23" s="129"/>
      <c r="FN23" s="129"/>
      <c r="FO23" s="129"/>
      <c r="FP23" s="246" t="str">
        <f>IF(Заявка!J26=Заявка!A43,Заявка!K26,IF(Заявка!J26=Заявка!A44,"UCI "&amp;Заявка!K26,IF(Заявка!J26=Заявка!A45,"ICU "&amp;Заявка!K26,IF(Заявка!J26=Заявка!A46,"",IF(Заявка!J26=Заявка!A47,Заявка!J26,Заявка!J26&amp;" № "&amp;Заявка!K26&amp;",")))))</f>
        <v xml:space="preserve"> № ,</v>
      </c>
      <c r="FQ23" s="246"/>
      <c r="FR23" s="246"/>
      <c r="FS23" s="246"/>
      <c r="FT23" s="246"/>
      <c r="FU23" s="246"/>
      <c r="FV23" s="246"/>
      <c r="FW23" s="246"/>
      <c r="FX23" s="246"/>
      <c r="FY23" s="246"/>
      <c r="FZ23" s="246"/>
      <c r="GA23" s="246"/>
      <c r="GB23" s="245"/>
      <c r="GC23" s="245"/>
      <c r="GD23" s="245"/>
      <c r="GE23" s="245"/>
      <c r="GF23" s="245"/>
      <c r="GG23" s="245"/>
      <c r="GH23" s="129"/>
      <c r="GI23" s="129"/>
      <c r="GJ23" s="129"/>
      <c r="GK23" s="246" t="str">
        <f>IF(Заявка!J27=Заявка!A43,Заявка!K27,IF(Заявка!J27=Заявка!A44,"UCI "&amp;Заявка!K27,IF(Заявка!J27=Заявка!A45,"ICU "&amp;Заявка!K27,IF(Заявка!J27=Заявка!A46,"",IF(Заявка!J27=Заявка!A47,Заявка!J27,Заявка!J27&amp;" № "&amp;Заявка!K27&amp;",")))))</f>
        <v xml:space="preserve"> № ,</v>
      </c>
      <c r="GL23" s="246"/>
      <c r="GM23" s="246"/>
      <c r="GN23" s="246"/>
      <c r="GO23" s="246"/>
      <c r="GP23" s="246"/>
      <c r="GQ23" s="246"/>
      <c r="GR23" s="246"/>
      <c r="GS23" s="246"/>
      <c r="GT23" s="246"/>
      <c r="GU23" s="246"/>
      <c r="GV23" s="246"/>
      <c r="GW23" s="245"/>
      <c r="GX23" s="245"/>
      <c r="GY23" s="245"/>
      <c r="GZ23" s="245"/>
      <c r="HA23" s="245"/>
      <c r="HB23" s="245"/>
      <c r="HC23" s="129"/>
      <c r="HD23" s="129"/>
      <c r="HE23" s="129"/>
      <c r="HF23" s="246" t="str">
        <f>IF(Заявка!J28=Заявка!A43,Заявка!K28,IF(Заявка!J28=Заявка!A44,"UCI "&amp;Заявка!K28,IF(Заявка!J28=Заявка!A45,"ICU "&amp;Заявка!K28,IF(Заявка!J28=Заявка!A46,"",IF(Заявка!J28=Заявка!A47,Заявка!J28,Заявка!J28&amp;" № "&amp;Заявка!K28&amp;",")))))</f>
        <v xml:space="preserve"> № ,</v>
      </c>
      <c r="HG23" s="246"/>
      <c r="HH23" s="246"/>
      <c r="HI23" s="246"/>
      <c r="HJ23" s="246"/>
      <c r="HK23" s="246"/>
      <c r="HL23" s="246"/>
      <c r="HM23" s="246"/>
      <c r="HN23" s="246"/>
      <c r="HO23" s="246"/>
      <c r="HP23" s="246"/>
      <c r="HQ23" s="246"/>
      <c r="HR23" s="245"/>
      <c r="HS23" s="245"/>
      <c r="HT23" s="245"/>
      <c r="HU23" s="245"/>
      <c r="HV23" s="245"/>
      <c r="HW23" s="245"/>
      <c r="HX23" s="129"/>
      <c r="HY23" s="129"/>
      <c r="HZ23" s="129"/>
      <c r="IA23" s="246" t="str">
        <f>IF(Заявка!J29=Заявка!A43,Заявка!K29,IF(Заявка!J29=Заявка!A44,"UCI "&amp;Заявка!K29,IF(Заявка!J29=Заявка!A45,"ICU "&amp;Заявка!K29,IF(Заявка!J29=Заявка!A46,"",IF(Заявка!J29=Заявка!A47,Заявка!J29,Заявка!J29&amp;" № "&amp;Заявка!K29&amp;",")))))</f>
        <v xml:space="preserve"> № ,</v>
      </c>
      <c r="IB23" s="246"/>
      <c r="IC23" s="246"/>
      <c r="ID23" s="246"/>
      <c r="IE23" s="246"/>
      <c r="IF23" s="246"/>
      <c r="IG23" s="246"/>
      <c r="IH23" s="246"/>
      <c r="II23" s="246"/>
      <c r="IJ23" s="246"/>
      <c r="IK23" s="246"/>
      <c r="IL23" s="246"/>
      <c r="IM23" s="245"/>
      <c r="IN23" s="245"/>
      <c r="IO23" s="245"/>
      <c r="IP23" s="245"/>
      <c r="IQ23" s="245"/>
      <c r="IR23" s="245"/>
    </row>
    <row r="24" spans="1:252" s="124" customFormat="1" ht="13.5" customHeight="1">
      <c r="A24" s="237" t="s">
        <v>141</v>
      </c>
      <c r="B24" s="237"/>
      <c r="C24" s="23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8"/>
      <c r="Q24" s="248"/>
      <c r="R24" s="248"/>
      <c r="S24" s="248"/>
      <c r="T24" s="248"/>
      <c r="U24" s="248"/>
      <c r="V24" s="237" t="s">
        <v>141</v>
      </c>
      <c r="W24" s="237"/>
      <c r="X24" s="23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9"/>
      <c r="AL24" s="249"/>
      <c r="AM24" s="249"/>
      <c r="AN24" s="249"/>
      <c r="AO24" s="249"/>
      <c r="AP24" s="249"/>
      <c r="AQ24" s="237" t="s">
        <v>141</v>
      </c>
      <c r="AR24" s="237"/>
      <c r="AS24" s="237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8"/>
      <c r="BG24" s="248"/>
      <c r="BH24" s="248"/>
      <c r="BI24" s="248"/>
      <c r="BJ24" s="248"/>
      <c r="BK24" s="248"/>
      <c r="BL24" s="237" t="s">
        <v>141</v>
      </c>
      <c r="BM24" s="237"/>
      <c r="BN24" s="237"/>
      <c r="BO24" s="246"/>
      <c r="BP24" s="246"/>
      <c r="BQ24" s="246"/>
      <c r="BR24" s="246"/>
      <c r="BS24" s="246"/>
      <c r="BT24" s="246"/>
      <c r="BU24" s="246"/>
      <c r="BV24" s="246"/>
      <c r="BW24" s="246"/>
      <c r="BX24" s="246"/>
      <c r="BY24" s="246"/>
      <c r="BZ24" s="246"/>
      <c r="CA24" s="245"/>
      <c r="CB24" s="245"/>
      <c r="CC24" s="245"/>
      <c r="CD24" s="245"/>
      <c r="CE24" s="245"/>
      <c r="CF24" s="245"/>
      <c r="CG24" s="237" t="s">
        <v>141</v>
      </c>
      <c r="CH24" s="237"/>
      <c r="CI24" s="237"/>
      <c r="CJ24" s="246"/>
      <c r="CK24" s="246"/>
      <c r="CL24" s="246"/>
      <c r="CM24" s="246"/>
      <c r="CN24" s="246"/>
      <c r="CO24" s="246"/>
      <c r="CP24" s="246"/>
      <c r="CQ24" s="246"/>
      <c r="CR24" s="246"/>
      <c r="CS24" s="246"/>
      <c r="CT24" s="246"/>
      <c r="CU24" s="246"/>
      <c r="CV24" s="245"/>
      <c r="CW24" s="245"/>
      <c r="CX24" s="245"/>
      <c r="CY24" s="245"/>
      <c r="CZ24" s="245"/>
      <c r="DA24" s="245"/>
      <c r="DB24" s="237" t="s">
        <v>141</v>
      </c>
      <c r="DC24" s="237"/>
      <c r="DD24" s="237"/>
      <c r="DE24" s="246"/>
      <c r="DF24" s="246"/>
      <c r="DG24" s="246"/>
      <c r="DH24" s="246"/>
      <c r="DI24" s="246"/>
      <c r="DJ24" s="246"/>
      <c r="DK24" s="246"/>
      <c r="DL24" s="246"/>
      <c r="DM24" s="246"/>
      <c r="DN24" s="246"/>
      <c r="DO24" s="246"/>
      <c r="DP24" s="246"/>
      <c r="DQ24" s="245"/>
      <c r="DR24" s="245"/>
      <c r="DS24" s="245"/>
      <c r="DT24" s="245"/>
      <c r="DU24" s="245"/>
      <c r="DV24" s="245"/>
      <c r="DW24" s="237" t="s">
        <v>141</v>
      </c>
      <c r="DX24" s="237"/>
      <c r="DY24" s="237"/>
      <c r="DZ24" s="246"/>
      <c r="EA24" s="246"/>
      <c r="EB24" s="246"/>
      <c r="EC24" s="246"/>
      <c r="ED24" s="246"/>
      <c r="EE24" s="246"/>
      <c r="EF24" s="246"/>
      <c r="EG24" s="246"/>
      <c r="EH24" s="246"/>
      <c r="EI24" s="246"/>
      <c r="EJ24" s="246"/>
      <c r="EK24" s="246"/>
      <c r="EL24" s="245"/>
      <c r="EM24" s="245"/>
      <c r="EN24" s="245"/>
      <c r="EO24" s="245"/>
      <c r="EP24" s="245"/>
      <c r="EQ24" s="245"/>
      <c r="ER24" s="237" t="s">
        <v>141</v>
      </c>
      <c r="ES24" s="237"/>
      <c r="ET24" s="237"/>
      <c r="EU24" s="246"/>
      <c r="EV24" s="246"/>
      <c r="EW24" s="246"/>
      <c r="EX24" s="246"/>
      <c r="EY24" s="246"/>
      <c r="EZ24" s="246"/>
      <c r="FA24" s="246"/>
      <c r="FB24" s="246"/>
      <c r="FC24" s="246"/>
      <c r="FD24" s="246"/>
      <c r="FE24" s="246"/>
      <c r="FF24" s="246"/>
      <c r="FG24" s="245"/>
      <c r="FH24" s="245"/>
      <c r="FI24" s="245"/>
      <c r="FJ24" s="245"/>
      <c r="FK24" s="245"/>
      <c r="FL24" s="245"/>
      <c r="FM24" s="237" t="s">
        <v>141</v>
      </c>
      <c r="FN24" s="237"/>
      <c r="FO24" s="237"/>
      <c r="FP24" s="246"/>
      <c r="FQ24" s="246"/>
      <c r="FR24" s="246"/>
      <c r="FS24" s="246"/>
      <c r="FT24" s="246"/>
      <c r="FU24" s="246"/>
      <c r="FV24" s="246"/>
      <c r="FW24" s="246"/>
      <c r="FX24" s="246"/>
      <c r="FY24" s="246"/>
      <c r="FZ24" s="246"/>
      <c r="GA24" s="246"/>
      <c r="GB24" s="245"/>
      <c r="GC24" s="245"/>
      <c r="GD24" s="245"/>
      <c r="GE24" s="245"/>
      <c r="GF24" s="245"/>
      <c r="GG24" s="245"/>
      <c r="GH24" s="237" t="s">
        <v>141</v>
      </c>
      <c r="GI24" s="237"/>
      <c r="GJ24" s="237"/>
      <c r="GK24" s="246"/>
      <c r="GL24" s="246"/>
      <c r="GM24" s="246"/>
      <c r="GN24" s="246"/>
      <c r="GO24" s="246"/>
      <c r="GP24" s="246"/>
      <c r="GQ24" s="246"/>
      <c r="GR24" s="246"/>
      <c r="GS24" s="246"/>
      <c r="GT24" s="246"/>
      <c r="GU24" s="246"/>
      <c r="GV24" s="246"/>
      <c r="GW24" s="245"/>
      <c r="GX24" s="245"/>
      <c r="GY24" s="245"/>
      <c r="GZ24" s="245"/>
      <c r="HA24" s="245"/>
      <c r="HB24" s="245"/>
      <c r="HC24" s="237" t="s">
        <v>141</v>
      </c>
      <c r="HD24" s="237"/>
      <c r="HE24" s="237"/>
      <c r="HF24" s="246"/>
      <c r="HG24" s="246"/>
      <c r="HH24" s="246"/>
      <c r="HI24" s="246"/>
      <c r="HJ24" s="246"/>
      <c r="HK24" s="246"/>
      <c r="HL24" s="246"/>
      <c r="HM24" s="246"/>
      <c r="HN24" s="246"/>
      <c r="HO24" s="246"/>
      <c r="HP24" s="246"/>
      <c r="HQ24" s="246"/>
      <c r="HR24" s="245"/>
      <c r="HS24" s="245"/>
      <c r="HT24" s="245"/>
      <c r="HU24" s="245"/>
      <c r="HV24" s="245"/>
      <c r="HW24" s="245"/>
      <c r="HX24" s="237" t="s">
        <v>141</v>
      </c>
      <c r="HY24" s="237"/>
      <c r="HZ24" s="237"/>
      <c r="IA24" s="246"/>
      <c r="IB24" s="246"/>
      <c r="IC24" s="246"/>
      <c r="ID24" s="246"/>
      <c r="IE24" s="246"/>
      <c r="IF24" s="246"/>
      <c r="IG24" s="246"/>
      <c r="IH24" s="246"/>
      <c r="II24" s="246"/>
      <c r="IJ24" s="246"/>
      <c r="IK24" s="246"/>
      <c r="IL24" s="246"/>
      <c r="IM24" s="245"/>
      <c r="IN24" s="245"/>
      <c r="IO24" s="245"/>
      <c r="IP24" s="245"/>
      <c r="IQ24" s="245"/>
      <c r="IR24" s="245"/>
    </row>
    <row r="25" spans="1:252" s="124" customFormat="1" ht="13.5" customHeight="1">
      <c r="A25" s="129"/>
      <c r="B25" s="129"/>
      <c r="C25" s="129"/>
      <c r="D25" s="129"/>
      <c r="E25" s="239">
        <f>Заявка!L18</f>
        <v>0</v>
      </c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129"/>
      <c r="W25" s="129"/>
      <c r="X25" s="129"/>
      <c r="Y25" s="129"/>
      <c r="Z25" s="239">
        <f>Заявка!L19</f>
        <v>0</v>
      </c>
      <c r="AA25" s="239"/>
      <c r="AB25" s="239"/>
      <c r="AC25" s="239"/>
      <c r="AD25" s="239"/>
      <c r="AE25" s="239"/>
      <c r="AF25" s="239"/>
      <c r="AG25" s="239"/>
      <c r="AH25" s="239"/>
      <c r="AI25" s="239"/>
      <c r="AJ25" s="239"/>
      <c r="AK25" s="239"/>
      <c r="AL25" s="239"/>
      <c r="AM25" s="239"/>
      <c r="AN25" s="239"/>
      <c r="AO25" s="239"/>
      <c r="AP25" s="239"/>
      <c r="AQ25" s="129"/>
      <c r="AR25" s="129"/>
      <c r="AS25" s="129"/>
      <c r="AT25" s="129"/>
      <c r="AU25" s="239">
        <f>Заявка!K21</f>
        <v>0</v>
      </c>
      <c r="AV25" s="239"/>
      <c r="AW25" s="239"/>
      <c r="AX25" s="239"/>
      <c r="AY25" s="239"/>
      <c r="AZ25" s="239"/>
      <c r="BA25" s="239"/>
      <c r="BB25" s="239"/>
      <c r="BC25" s="239"/>
      <c r="BD25" s="239"/>
      <c r="BE25" s="239"/>
      <c r="BF25" s="239"/>
      <c r="BG25" s="239"/>
      <c r="BH25" s="239"/>
      <c r="BI25" s="239"/>
      <c r="BJ25" s="239"/>
      <c r="BK25" s="239"/>
      <c r="BL25" s="129"/>
      <c r="BM25" s="129"/>
      <c r="BN25" s="129"/>
      <c r="BO25" s="129"/>
      <c r="BP25" s="239">
        <f>Заявка!L21</f>
        <v>0</v>
      </c>
      <c r="BQ25" s="239"/>
      <c r="BR25" s="239"/>
      <c r="BS25" s="239"/>
      <c r="BT25" s="239"/>
      <c r="BU25" s="239"/>
      <c r="BV25" s="239"/>
      <c r="BW25" s="239"/>
      <c r="BX25" s="239"/>
      <c r="BY25" s="239"/>
      <c r="BZ25" s="239"/>
      <c r="CA25" s="239"/>
      <c r="CB25" s="239"/>
      <c r="CC25" s="239"/>
      <c r="CD25" s="239"/>
      <c r="CE25" s="239"/>
      <c r="CF25" s="239"/>
      <c r="CG25" s="129"/>
      <c r="CH25" s="129"/>
      <c r="CI25" s="129"/>
      <c r="CJ25" s="129"/>
      <c r="CK25" s="248">
        <f>Заявка!L22</f>
        <v>0</v>
      </c>
      <c r="CL25" s="248"/>
      <c r="CM25" s="248"/>
      <c r="CN25" s="248"/>
      <c r="CO25" s="248"/>
      <c r="CP25" s="248"/>
      <c r="CQ25" s="248"/>
      <c r="CR25" s="248"/>
      <c r="CS25" s="248"/>
      <c r="CT25" s="248"/>
      <c r="CU25" s="248"/>
      <c r="CV25" s="248"/>
      <c r="CW25" s="248"/>
      <c r="CX25" s="248"/>
      <c r="CY25" s="248"/>
      <c r="CZ25" s="248"/>
      <c r="DA25" s="248"/>
      <c r="DB25" s="129"/>
      <c r="DC25" s="129"/>
      <c r="DD25" s="129"/>
      <c r="DE25" s="129"/>
      <c r="DF25" s="248">
        <f>Заявка!L23</f>
        <v>0</v>
      </c>
      <c r="DG25" s="248"/>
      <c r="DH25" s="248"/>
      <c r="DI25" s="248"/>
      <c r="DJ25" s="248"/>
      <c r="DK25" s="248"/>
      <c r="DL25" s="248"/>
      <c r="DM25" s="248"/>
      <c r="DN25" s="248"/>
      <c r="DO25" s="248"/>
      <c r="DP25" s="248"/>
      <c r="DQ25" s="248"/>
      <c r="DR25" s="248"/>
      <c r="DS25" s="248"/>
      <c r="DT25" s="248"/>
      <c r="DU25" s="248"/>
      <c r="DV25" s="248"/>
      <c r="DW25" s="129"/>
      <c r="DX25" s="129"/>
      <c r="DY25" s="129"/>
      <c r="DZ25" s="129"/>
      <c r="EA25" s="248">
        <f>Заявка!L24</f>
        <v>0</v>
      </c>
      <c r="EB25" s="248"/>
      <c r="EC25" s="248"/>
      <c r="ED25" s="248"/>
      <c r="EE25" s="248"/>
      <c r="EF25" s="248"/>
      <c r="EG25" s="248"/>
      <c r="EH25" s="248"/>
      <c r="EI25" s="248"/>
      <c r="EJ25" s="248"/>
      <c r="EK25" s="248"/>
      <c r="EL25" s="248"/>
      <c r="EM25" s="248"/>
      <c r="EN25" s="248"/>
      <c r="EO25" s="248"/>
      <c r="EP25" s="248"/>
      <c r="EQ25" s="248"/>
      <c r="ER25" s="129"/>
      <c r="ES25" s="129"/>
      <c r="ET25" s="129"/>
      <c r="EU25" s="129"/>
      <c r="EV25" s="248">
        <f>Заявка!L25</f>
        <v>0</v>
      </c>
      <c r="EW25" s="248"/>
      <c r="EX25" s="248"/>
      <c r="EY25" s="248"/>
      <c r="EZ25" s="248"/>
      <c r="FA25" s="248"/>
      <c r="FB25" s="248"/>
      <c r="FC25" s="248"/>
      <c r="FD25" s="248"/>
      <c r="FE25" s="248"/>
      <c r="FF25" s="248"/>
      <c r="FG25" s="248"/>
      <c r="FH25" s="248"/>
      <c r="FI25" s="248"/>
      <c r="FJ25" s="248"/>
      <c r="FK25" s="248"/>
      <c r="FL25" s="248"/>
      <c r="FM25" s="129"/>
      <c r="FN25" s="129"/>
      <c r="FO25" s="129"/>
      <c r="FP25" s="129"/>
      <c r="FQ25" s="248">
        <f>Заявка!L26</f>
        <v>0</v>
      </c>
      <c r="FR25" s="248"/>
      <c r="FS25" s="248"/>
      <c r="FT25" s="248"/>
      <c r="FU25" s="248"/>
      <c r="FV25" s="248"/>
      <c r="FW25" s="248"/>
      <c r="FX25" s="248"/>
      <c r="FY25" s="248"/>
      <c r="FZ25" s="248"/>
      <c r="GA25" s="248"/>
      <c r="GB25" s="248"/>
      <c r="GC25" s="248"/>
      <c r="GD25" s="248"/>
      <c r="GE25" s="248"/>
      <c r="GF25" s="248"/>
      <c r="GG25" s="248"/>
      <c r="GH25" s="129"/>
      <c r="GI25" s="129"/>
      <c r="GJ25" s="129"/>
      <c r="GK25" s="129"/>
      <c r="GL25" s="248">
        <f>Заявка!L27</f>
        <v>0</v>
      </c>
      <c r="GM25" s="248"/>
      <c r="GN25" s="248"/>
      <c r="GO25" s="248"/>
      <c r="GP25" s="248"/>
      <c r="GQ25" s="248"/>
      <c r="GR25" s="248"/>
      <c r="GS25" s="248"/>
      <c r="GT25" s="248"/>
      <c r="GU25" s="248"/>
      <c r="GV25" s="248"/>
      <c r="GW25" s="248"/>
      <c r="GX25" s="248"/>
      <c r="GY25" s="248"/>
      <c r="GZ25" s="248"/>
      <c r="HA25" s="248"/>
      <c r="HB25" s="248"/>
      <c r="HC25" s="129"/>
      <c r="HD25" s="129"/>
      <c r="HE25" s="129"/>
      <c r="HF25" s="129"/>
      <c r="HG25" s="248">
        <f>Заявка!L28</f>
        <v>0</v>
      </c>
      <c r="HH25" s="248"/>
      <c r="HI25" s="248"/>
      <c r="HJ25" s="248"/>
      <c r="HK25" s="248"/>
      <c r="HL25" s="248"/>
      <c r="HM25" s="248"/>
      <c r="HN25" s="248"/>
      <c r="HO25" s="248"/>
      <c r="HP25" s="248"/>
      <c r="HQ25" s="248"/>
      <c r="HR25" s="248"/>
      <c r="HS25" s="248"/>
      <c r="HT25" s="248"/>
      <c r="HU25" s="248"/>
      <c r="HV25" s="248"/>
      <c r="HW25" s="248"/>
      <c r="HX25" s="129"/>
      <c r="HY25" s="129"/>
      <c r="HZ25" s="129"/>
      <c r="IA25" s="129"/>
      <c r="IB25" s="248">
        <f>Заявка!L29</f>
        <v>0</v>
      </c>
      <c r="IC25" s="248"/>
      <c r="ID25" s="248"/>
      <c r="IE25" s="248"/>
      <c r="IF25" s="248"/>
      <c r="IG25" s="248"/>
      <c r="IH25" s="248"/>
      <c r="II25" s="248"/>
      <c r="IJ25" s="248"/>
      <c r="IK25" s="248"/>
      <c r="IL25" s="248"/>
      <c r="IM25" s="248"/>
      <c r="IN25" s="248"/>
      <c r="IO25" s="248"/>
      <c r="IP25" s="248"/>
      <c r="IQ25" s="248"/>
      <c r="IR25" s="248"/>
    </row>
    <row r="26" spans="1:252" s="124" customFormat="1" ht="13.5" customHeight="1">
      <c r="A26" s="237" t="s">
        <v>142</v>
      </c>
      <c r="B26" s="237"/>
      <c r="C26" s="237"/>
      <c r="D26" s="237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7" t="s">
        <v>142</v>
      </c>
      <c r="W26" s="237"/>
      <c r="X26" s="237"/>
      <c r="Y26" s="237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39"/>
      <c r="AP26" s="239"/>
      <c r="AQ26" s="237" t="s">
        <v>142</v>
      </c>
      <c r="AR26" s="237"/>
      <c r="AS26" s="237"/>
      <c r="AT26" s="237"/>
      <c r="AU26" s="239"/>
      <c r="AV26" s="239"/>
      <c r="AW26" s="239"/>
      <c r="AX26" s="239"/>
      <c r="AY26" s="239"/>
      <c r="AZ26" s="239"/>
      <c r="BA26" s="239"/>
      <c r="BB26" s="239"/>
      <c r="BC26" s="239"/>
      <c r="BD26" s="239"/>
      <c r="BE26" s="239"/>
      <c r="BF26" s="239"/>
      <c r="BG26" s="239"/>
      <c r="BH26" s="239"/>
      <c r="BI26" s="239"/>
      <c r="BJ26" s="239"/>
      <c r="BK26" s="239"/>
      <c r="BL26" s="237" t="s">
        <v>142</v>
      </c>
      <c r="BM26" s="237"/>
      <c r="BN26" s="237"/>
      <c r="BO26" s="237"/>
      <c r="BP26" s="239"/>
      <c r="BQ26" s="239"/>
      <c r="BR26" s="239"/>
      <c r="BS26" s="239"/>
      <c r="BT26" s="239"/>
      <c r="BU26" s="239"/>
      <c r="BV26" s="239"/>
      <c r="BW26" s="239"/>
      <c r="BX26" s="239"/>
      <c r="BY26" s="239"/>
      <c r="BZ26" s="239"/>
      <c r="CA26" s="239"/>
      <c r="CB26" s="239"/>
      <c r="CC26" s="239"/>
      <c r="CD26" s="239"/>
      <c r="CE26" s="239"/>
      <c r="CF26" s="239"/>
      <c r="CG26" s="237" t="s">
        <v>142</v>
      </c>
      <c r="CH26" s="237"/>
      <c r="CI26" s="237"/>
      <c r="CJ26" s="237"/>
      <c r="CK26" s="248"/>
      <c r="CL26" s="248"/>
      <c r="CM26" s="248"/>
      <c r="CN26" s="248"/>
      <c r="CO26" s="248"/>
      <c r="CP26" s="248"/>
      <c r="CQ26" s="248"/>
      <c r="CR26" s="248"/>
      <c r="CS26" s="248"/>
      <c r="CT26" s="248"/>
      <c r="CU26" s="248"/>
      <c r="CV26" s="248"/>
      <c r="CW26" s="248"/>
      <c r="CX26" s="248"/>
      <c r="CY26" s="248"/>
      <c r="CZ26" s="248"/>
      <c r="DA26" s="248"/>
      <c r="DB26" s="237" t="s">
        <v>142</v>
      </c>
      <c r="DC26" s="237"/>
      <c r="DD26" s="237"/>
      <c r="DE26" s="237"/>
      <c r="DF26" s="248"/>
      <c r="DG26" s="248"/>
      <c r="DH26" s="248"/>
      <c r="DI26" s="248"/>
      <c r="DJ26" s="248"/>
      <c r="DK26" s="248"/>
      <c r="DL26" s="248"/>
      <c r="DM26" s="248"/>
      <c r="DN26" s="248"/>
      <c r="DO26" s="248"/>
      <c r="DP26" s="248"/>
      <c r="DQ26" s="248"/>
      <c r="DR26" s="248"/>
      <c r="DS26" s="248"/>
      <c r="DT26" s="248"/>
      <c r="DU26" s="248"/>
      <c r="DV26" s="248"/>
      <c r="DW26" s="237" t="s">
        <v>142</v>
      </c>
      <c r="DX26" s="237"/>
      <c r="DY26" s="237"/>
      <c r="DZ26" s="237"/>
      <c r="EA26" s="248"/>
      <c r="EB26" s="248"/>
      <c r="EC26" s="248"/>
      <c r="ED26" s="248"/>
      <c r="EE26" s="248"/>
      <c r="EF26" s="248"/>
      <c r="EG26" s="248"/>
      <c r="EH26" s="248"/>
      <c r="EI26" s="248"/>
      <c r="EJ26" s="248"/>
      <c r="EK26" s="248"/>
      <c r="EL26" s="248"/>
      <c r="EM26" s="248"/>
      <c r="EN26" s="248"/>
      <c r="EO26" s="248"/>
      <c r="EP26" s="248"/>
      <c r="EQ26" s="248"/>
      <c r="ER26" s="237" t="s">
        <v>142</v>
      </c>
      <c r="ES26" s="237"/>
      <c r="ET26" s="237"/>
      <c r="EU26" s="237"/>
      <c r="EV26" s="248"/>
      <c r="EW26" s="248"/>
      <c r="EX26" s="248"/>
      <c r="EY26" s="248"/>
      <c r="EZ26" s="248"/>
      <c r="FA26" s="248"/>
      <c r="FB26" s="248"/>
      <c r="FC26" s="248"/>
      <c r="FD26" s="248"/>
      <c r="FE26" s="248"/>
      <c r="FF26" s="248"/>
      <c r="FG26" s="248"/>
      <c r="FH26" s="248"/>
      <c r="FI26" s="248"/>
      <c r="FJ26" s="248"/>
      <c r="FK26" s="248"/>
      <c r="FL26" s="248"/>
      <c r="FM26" s="237" t="s">
        <v>142</v>
      </c>
      <c r="FN26" s="237"/>
      <c r="FO26" s="237"/>
      <c r="FP26" s="237"/>
      <c r="FQ26" s="248"/>
      <c r="FR26" s="248"/>
      <c r="FS26" s="248"/>
      <c r="FT26" s="248"/>
      <c r="FU26" s="248"/>
      <c r="FV26" s="248"/>
      <c r="FW26" s="248"/>
      <c r="FX26" s="248"/>
      <c r="FY26" s="248"/>
      <c r="FZ26" s="248"/>
      <c r="GA26" s="248"/>
      <c r="GB26" s="248"/>
      <c r="GC26" s="248"/>
      <c r="GD26" s="248"/>
      <c r="GE26" s="248"/>
      <c r="GF26" s="248"/>
      <c r="GG26" s="248"/>
      <c r="GH26" s="237" t="s">
        <v>142</v>
      </c>
      <c r="GI26" s="237"/>
      <c r="GJ26" s="237"/>
      <c r="GK26" s="237"/>
      <c r="GL26" s="248"/>
      <c r="GM26" s="248"/>
      <c r="GN26" s="248"/>
      <c r="GO26" s="248"/>
      <c r="GP26" s="248"/>
      <c r="GQ26" s="248"/>
      <c r="GR26" s="248"/>
      <c r="GS26" s="248"/>
      <c r="GT26" s="248"/>
      <c r="GU26" s="248"/>
      <c r="GV26" s="248"/>
      <c r="GW26" s="248"/>
      <c r="GX26" s="248"/>
      <c r="GY26" s="248"/>
      <c r="GZ26" s="248"/>
      <c r="HA26" s="248"/>
      <c r="HB26" s="248"/>
      <c r="HC26" s="237" t="s">
        <v>142</v>
      </c>
      <c r="HD26" s="237"/>
      <c r="HE26" s="237"/>
      <c r="HF26" s="237"/>
      <c r="HG26" s="248"/>
      <c r="HH26" s="248"/>
      <c r="HI26" s="248"/>
      <c r="HJ26" s="248"/>
      <c r="HK26" s="248"/>
      <c r="HL26" s="248"/>
      <c r="HM26" s="248"/>
      <c r="HN26" s="248"/>
      <c r="HO26" s="248"/>
      <c r="HP26" s="248"/>
      <c r="HQ26" s="248"/>
      <c r="HR26" s="248"/>
      <c r="HS26" s="248"/>
      <c r="HT26" s="248"/>
      <c r="HU26" s="248"/>
      <c r="HV26" s="248"/>
      <c r="HW26" s="248"/>
      <c r="HX26" s="237" t="s">
        <v>142</v>
      </c>
      <c r="HY26" s="237"/>
      <c r="HZ26" s="237"/>
      <c r="IA26" s="237"/>
      <c r="IB26" s="248"/>
      <c r="IC26" s="248"/>
      <c r="ID26" s="248"/>
      <c r="IE26" s="248"/>
      <c r="IF26" s="248"/>
      <c r="IG26" s="248"/>
      <c r="IH26" s="248"/>
      <c r="II26" s="248"/>
      <c r="IJ26" s="248"/>
      <c r="IK26" s="248"/>
      <c r="IL26" s="248"/>
      <c r="IM26" s="248"/>
      <c r="IN26" s="248"/>
      <c r="IO26" s="248"/>
      <c r="IP26" s="248"/>
      <c r="IQ26" s="248"/>
      <c r="IR26" s="248"/>
    </row>
    <row r="27" spans="1:252" ht="13.5" customHeight="1">
      <c r="A27" s="129"/>
      <c r="B27" s="129"/>
      <c r="C27" s="129"/>
      <c r="D27" s="129"/>
      <c r="E27" s="250" t="s">
        <v>143</v>
      </c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133"/>
      <c r="W27" s="133"/>
      <c r="X27" s="133"/>
      <c r="Y27" s="133"/>
      <c r="Z27" s="251" t="s">
        <v>143</v>
      </c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133"/>
      <c r="AR27" s="133"/>
      <c r="AS27" s="133"/>
      <c r="AT27" s="133"/>
      <c r="AU27" s="251" t="s">
        <v>143</v>
      </c>
      <c r="AV27" s="251"/>
      <c r="AW27" s="251"/>
      <c r="AX27" s="251"/>
      <c r="AY27" s="251"/>
      <c r="AZ27" s="251"/>
      <c r="BA27" s="251"/>
      <c r="BB27" s="251"/>
      <c r="BC27" s="251"/>
      <c r="BD27" s="251"/>
      <c r="BE27" s="251"/>
      <c r="BF27" s="251"/>
      <c r="BG27" s="251"/>
      <c r="BH27" s="251"/>
      <c r="BI27" s="251"/>
      <c r="BJ27" s="251"/>
      <c r="BK27" s="251"/>
      <c r="BL27" s="133"/>
      <c r="BM27" s="133"/>
      <c r="BN27" s="133"/>
      <c r="BO27" s="133"/>
      <c r="BP27" s="251" t="s">
        <v>143</v>
      </c>
      <c r="BQ27" s="251"/>
      <c r="BR27" s="251"/>
      <c r="BS27" s="251"/>
      <c r="BT27" s="251"/>
      <c r="BU27" s="251"/>
      <c r="BV27" s="251"/>
      <c r="BW27" s="251"/>
      <c r="BX27" s="251"/>
      <c r="BY27" s="251"/>
      <c r="BZ27" s="251"/>
      <c r="CA27" s="251"/>
      <c r="CB27" s="251"/>
      <c r="CC27" s="251"/>
      <c r="CD27" s="251"/>
      <c r="CE27" s="251"/>
      <c r="CF27" s="251"/>
      <c r="CG27" s="133"/>
      <c r="CH27" s="133"/>
      <c r="CI27" s="133"/>
      <c r="CJ27" s="133"/>
      <c r="CK27" s="251" t="s">
        <v>143</v>
      </c>
      <c r="CL27" s="251"/>
      <c r="CM27" s="251"/>
      <c r="CN27" s="251"/>
      <c r="CO27" s="251"/>
      <c r="CP27" s="251"/>
      <c r="CQ27" s="251"/>
      <c r="CR27" s="251"/>
      <c r="CS27" s="251"/>
      <c r="CT27" s="251"/>
      <c r="CU27" s="251"/>
      <c r="CV27" s="251"/>
      <c r="CW27" s="251"/>
      <c r="CX27" s="251"/>
      <c r="CY27" s="251"/>
      <c r="CZ27" s="251"/>
      <c r="DA27" s="251"/>
      <c r="DB27" s="133"/>
      <c r="DC27" s="133"/>
      <c r="DD27" s="133"/>
      <c r="DE27" s="133"/>
      <c r="DF27" s="251" t="s">
        <v>143</v>
      </c>
      <c r="DG27" s="251"/>
      <c r="DH27" s="251"/>
      <c r="DI27" s="251"/>
      <c r="DJ27" s="251"/>
      <c r="DK27" s="251"/>
      <c r="DL27" s="251"/>
      <c r="DM27" s="251"/>
      <c r="DN27" s="251"/>
      <c r="DO27" s="251"/>
      <c r="DP27" s="251"/>
      <c r="DQ27" s="251"/>
      <c r="DR27" s="251"/>
      <c r="DS27" s="251"/>
      <c r="DT27" s="251"/>
      <c r="DU27" s="251"/>
      <c r="DV27" s="251"/>
      <c r="DW27" s="133"/>
      <c r="DX27" s="133"/>
      <c r="DY27" s="133"/>
      <c r="DZ27" s="133"/>
      <c r="EA27" s="251" t="s">
        <v>143</v>
      </c>
      <c r="EB27" s="251"/>
      <c r="EC27" s="251"/>
      <c r="ED27" s="251"/>
      <c r="EE27" s="251"/>
      <c r="EF27" s="251"/>
      <c r="EG27" s="251"/>
      <c r="EH27" s="251"/>
      <c r="EI27" s="251"/>
      <c r="EJ27" s="251"/>
      <c r="EK27" s="251"/>
      <c r="EL27" s="251"/>
      <c r="EM27" s="251"/>
      <c r="EN27" s="251"/>
      <c r="EO27" s="251"/>
      <c r="EP27" s="251"/>
      <c r="EQ27" s="251"/>
      <c r="ER27" s="133"/>
      <c r="ES27" s="133"/>
      <c r="ET27" s="133"/>
      <c r="EU27" s="133"/>
      <c r="EV27" s="251" t="s">
        <v>143</v>
      </c>
      <c r="EW27" s="251"/>
      <c r="EX27" s="251"/>
      <c r="EY27" s="251"/>
      <c r="EZ27" s="251"/>
      <c r="FA27" s="251"/>
      <c r="FB27" s="251"/>
      <c r="FC27" s="251"/>
      <c r="FD27" s="251"/>
      <c r="FE27" s="251"/>
      <c r="FF27" s="251"/>
      <c r="FG27" s="251"/>
      <c r="FH27" s="251"/>
      <c r="FI27" s="251"/>
      <c r="FJ27" s="251"/>
      <c r="FK27" s="251"/>
      <c r="FL27" s="251"/>
      <c r="FM27" s="133"/>
      <c r="FN27" s="133"/>
      <c r="FO27" s="133"/>
      <c r="FP27" s="133"/>
      <c r="FQ27" s="251" t="s">
        <v>143</v>
      </c>
      <c r="FR27" s="251"/>
      <c r="FS27" s="251"/>
      <c r="FT27" s="251"/>
      <c r="FU27" s="251"/>
      <c r="FV27" s="251"/>
      <c r="FW27" s="251"/>
      <c r="FX27" s="251"/>
      <c r="FY27" s="251"/>
      <c r="FZ27" s="251"/>
      <c r="GA27" s="251"/>
      <c r="GB27" s="251"/>
      <c r="GC27" s="251"/>
      <c r="GD27" s="251"/>
      <c r="GE27" s="251"/>
      <c r="GF27" s="251"/>
      <c r="GG27" s="251"/>
      <c r="GH27" s="133"/>
      <c r="GI27" s="133"/>
      <c r="GJ27" s="133"/>
      <c r="GK27" s="133"/>
      <c r="GL27" s="251" t="s">
        <v>143</v>
      </c>
      <c r="GM27" s="251"/>
      <c r="GN27" s="251"/>
      <c r="GO27" s="251"/>
      <c r="GP27" s="251"/>
      <c r="GQ27" s="251"/>
      <c r="GR27" s="251"/>
      <c r="GS27" s="251"/>
      <c r="GT27" s="251"/>
      <c r="GU27" s="251"/>
      <c r="GV27" s="251"/>
      <c r="GW27" s="251"/>
      <c r="GX27" s="251"/>
      <c r="GY27" s="251"/>
      <c r="GZ27" s="251"/>
      <c r="HA27" s="251"/>
      <c r="HB27" s="251"/>
      <c r="HC27" s="133"/>
      <c r="HD27" s="133"/>
      <c r="HE27" s="133"/>
      <c r="HF27" s="133"/>
      <c r="HG27" s="251" t="s">
        <v>143</v>
      </c>
      <c r="HH27" s="251"/>
      <c r="HI27" s="251"/>
      <c r="HJ27" s="251"/>
      <c r="HK27" s="251"/>
      <c r="HL27" s="251"/>
      <c r="HM27" s="251"/>
      <c r="HN27" s="251"/>
      <c r="HO27" s="251"/>
      <c r="HP27" s="251"/>
      <c r="HQ27" s="251"/>
      <c r="HR27" s="251"/>
      <c r="HS27" s="251"/>
      <c r="HT27" s="251"/>
      <c r="HU27" s="251"/>
      <c r="HV27" s="251"/>
      <c r="HW27" s="251"/>
      <c r="HX27" s="133"/>
      <c r="HY27" s="133"/>
      <c r="HZ27" s="133"/>
      <c r="IA27" s="133"/>
      <c r="IB27" s="251" t="s">
        <v>143</v>
      </c>
      <c r="IC27" s="251"/>
      <c r="ID27" s="251"/>
      <c r="IE27" s="251"/>
      <c r="IF27" s="251"/>
      <c r="IG27" s="251"/>
      <c r="IH27" s="251"/>
      <c r="II27" s="251"/>
      <c r="IJ27" s="251"/>
      <c r="IK27" s="251"/>
      <c r="IL27" s="251"/>
      <c r="IM27" s="251"/>
      <c r="IN27" s="251"/>
      <c r="IO27" s="251"/>
      <c r="IP27" s="251"/>
      <c r="IQ27" s="251"/>
      <c r="IR27" s="251"/>
    </row>
    <row r="28" spans="1:252" ht="13.5" customHeight="1">
      <c r="A28" s="252" t="s">
        <v>144</v>
      </c>
      <c r="B28" s="252"/>
      <c r="C28" s="252"/>
      <c r="D28" s="129"/>
      <c r="E28" s="253" t="s">
        <v>145</v>
      </c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126"/>
      <c r="U28" s="126"/>
      <c r="V28" s="254" t="s">
        <v>144</v>
      </c>
      <c r="W28" s="254"/>
      <c r="X28" s="254"/>
      <c r="Y28" s="133"/>
      <c r="Z28" s="133"/>
      <c r="AA28" s="255" t="s">
        <v>146</v>
      </c>
      <c r="AB28" s="255"/>
      <c r="AC28" s="255"/>
      <c r="AD28" s="133"/>
      <c r="AE28" s="133"/>
      <c r="AF28" s="255" t="s">
        <v>147</v>
      </c>
      <c r="AG28" s="255"/>
      <c r="AH28" s="255"/>
      <c r="AI28" s="255"/>
      <c r="AJ28" s="133"/>
      <c r="AK28" s="133"/>
      <c r="AL28" s="256" t="s">
        <v>145</v>
      </c>
      <c r="AM28" s="256"/>
      <c r="AN28" s="256"/>
      <c r="AO28" s="133"/>
      <c r="AP28" s="133"/>
      <c r="AQ28" s="254" t="s">
        <v>144</v>
      </c>
      <c r="AR28" s="254"/>
      <c r="AS28" s="254"/>
      <c r="AT28" s="133"/>
      <c r="AU28" s="133"/>
      <c r="AV28" s="255" t="s">
        <v>146</v>
      </c>
      <c r="AW28" s="255"/>
      <c r="AX28" s="255"/>
      <c r="AY28" s="133"/>
      <c r="AZ28" s="133"/>
      <c r="BA28" s="255" t="s">
        <v>147</v>
      </c>
      <c r="BB28" s="255"/>
      <c r="BC28" s="255"/>
      <c r="BD28" s="255"/>
      <c r="BE28" s="133"/>
      <c r="BF28" s="133"/>
      <c r="BG28" s="256" t="s">
        <v>145</v>
      </c>
      <c r="BH28" s="256"/>
      <c r="BI28" s="256"/>
      <c r="BJ28" s="133"/>
      <c r="BK28" s="133"/>
      <c r="BL28" s="254" t="s">
        <v>144</v>
      </c>
      <c r="BM28" s="254"/>
      <c r="BN28" s="254"/>
      <c r="BO28" s="133"/>
      <c r="BP28" s="133"/>
      <c r="BQ28" s="255" t="s">
        <v>146</v>
      </c>
      <c r="BR28" s="255"/>
      <c r="BS28" s="255"/>
      <c r="BT28" s="133"/>
      <c r="BU28" s="133"/>
      <c r="BV28" s="255" t="s">
        <v>147</v>
      </c>
      <c r="BW28" s="255"/>
      <c r="BX28" s="255"/>
      <c r="BY28" s="255"/>
      <c r="BZ28" s="133"/>
      <c r="CA28" s="133"/>
      <c r="CB28" s="256" t="s">
        <v>145</v>
      </c>
      <c r="CC28" s="256"/>
      <c r="CD28" s="256"/>
      <c r="CE28" s="133"/>
      <c r="CF28" s="133"/>
      <c r="CG28" s="254" t="s">
        <v>144</v>
      </c>
      <c r="CH28" s="254"/>
      <c r="CI28" s="254"/>
      <c r="CJ28" s="133"/>
      <c r="CK28" s="133"/>
      <c r="CL28" s="255" t="s">
        <v>146</v>
      </c>
      <c r="CM28" s="255"/>
      <c r="CN28" s="255"/>
      <c r="CO28" s="133"/>
      <c r="CP28" s="133"/>
      <c r="CQ28" s="255" t="s">
        <v>147</v>
      </c>
      <c r="CR28" s="255"/>
      <c r="CS28" s="255"/>
      <c r="CT28" s="255"/>
      <c r="CU28" s="133"/>
      <c r="CV28" s="133"/>
      <c r="CW28" s="256" t="s">
        <v>145</v>
      </c>
      <c r="CX28" s="256"/>
      <c r="CY28" s="256"/>
      <c r="CZ28" s="133"/>
      <c r="DA28" s="133"/>
      <c r="DB28" s="254" t="s">
        <v>144</v>
      </c>
      <c r="DC28" s="254"/>
      <c r="DD28" s="254"/>
      <c r="DE28" s="133"/>
      <c r="DF28" s="133"/>
      <c r="DG28" s="255" t="s">
        <v>146</v>
      </c>
      <c r="DH28" s="255"/>
      <c r="DI28" s="255"/>
      <c r="DJ28" s="133"/>
      <c r="DK28" s="133"/>
      <c r="DL28" s="255" t="s">
        <v>147</v>
      </c>
      <c r="DM28" s="255"/>
      <c r="DN28" s="255"/>
      <c r="DO28" s="255"/>
      <c r="DP28" s="133"/>
      <c r="DQ28" s="133"/>
      <c r="DR28" s="256" t="s">
        <v>145</v>
      </c>
      <c r="DS28" s="256"/>
      <c r="DT28" s="256"/>
      <c r="DU28" s="133"/>
      <c r="DV28" s="133"/>
      <c r="DW28" s="254" t="s">
        <v>144</v>
      </c>
      <c r="DX28" s="254"/>
      <c r="DY28" s="254"/>
      <c r="DZ28" s="133"/>
      <c r="EA28" s="133"/>
      <c r="EB28" s="255" t="s">
        <v>146</v>
      </c>
      <c r="EC28" s="255"/>
      <c r="ED28" s="255"/>
      <c r="EE28" s="133"/>
      <c r="EF28" s="133"/>
      <c r="EG28" s="255" t="s">
        <v>147</v>
      </c>
      <c r="EH28" s="255"/>
      <c r="EI28" s="255"/>
      <c r="EJ28" s="255"/>
      <c r="EK28" s="133"/>
      <c r="EL28" s="133"/>
      <c r="EM28" s="256" t="s">
        <v>145</v>
      </c>
      <c r="EN28" s="256"/>
      <c r="EO28" s="256"/>
      <c r="EP28" s="133"/>
      <c r="EQ28" s="133"/>
      <c r="ER28" s="254" t="s">
        <v>144</v>
      </c>
      <c r="ES28" s="254"/>
      <c r="ET28" s="254"/>
      <c r="EU28" s="133"/>
      <c r="EV28" s="133"/>
      <c r="EW28" s="255" t="s">
        <v>146</v>
      </c>
      <c r="EX28" s="255"/>
      <c r="EY28" s="255"/>
      <c r="EZ28" s="133"/>
      <c r="FA28" s="133"/>
      <c r="FB28" s="255" t="s">
        <v>147</v>
      </c>
      <c r="FC28" s="255"/>
      <c r="FD28" s="255"/>
      <c r="FE28" s="255"/>
      <c r="FF28" s="133"/>
      <c r="FG28" s="133"/>
      <c r="FH28" s="256" t="s">
        <v>145</v>
      </c>
      <c r="FI28" s="256"/>
      <c r="FJ28" s="256"/>
      <c r="FK28" s="133"/>
      <c r="FL28" s="133"/>
      <c r="FM28" s="254" t="s">
        <v>144</v>
      </c>
      <c r="FN28" s="254"/>
      <c r="FO28" s="254"/>
      <c r="FP28" s="133"/>
      <c r="FQ28" s="133"/>
      <c r="FR28" s="255" t="s">
        <v>146</v>
      </c>
      <c r="FS28" s="255"/>
      <c r="FT28" s="255"/>
      <c r="FU28" s="133"/>
      <c r="FV28" s="133"/>
      <c r="FW28" s="255" t="s">
        <v>147</v>
      </c>
      <c r="FX28" s="255"/>
      <c r="FY28" s="255"/>
      <c r="FZ28" s="255"/>
      <c r="GA28" s="133"/>
      <c r="GB28" s="133"/>
      <c r="GC28" s="256" t="s">
        <v>145</v>
      </c>
      <c r="GD28" s="256"/>
      <c r="GE28" s="256"/>
      <c r="GF28" s="133"/>
      <c r="GG28" s="133"/>
      <c r="GH28" s="254" t="s">
        <v>144</v>
      </c>
      <c r="GI28" s="254"/>
      <c r="GJ28" s="254"/>
      <c r="GK28" s="133"/>
      <c r="GL28" s="133"/>
      <c r="GM28" s="255" t="s">
        <v>146</v>
      </c>
      <c r="GN28" s="255"/>
      <c r="GO28" s="255"/>
      <c r="GP28" s="133"/>
      <c r="GQ28" s="133"/>
      <c r="GR28" s="255" t="s">
        <v>147</v>
      </c>
      <c r="GS28" s="255"/>
      <c r="GT28" s="255"/>
      <c r="GU28" s="255"/>
      <c r="GV28" s="133"/>
      <c r="GW28" s="133"/>
      <c r="GX28" s="256" t="s">
        <v>145</v>
      </c>
      <c r="GY28" s="256"/>
      <c r="GZ28" s="256"/>
      <c r="HA28" s="133"/>
      <c r="HB28" s="133"/>
      <c r="HC28" s="254" t="s">
        <v>144</v>
      </c>
      <c r="HD28" s="254"/>
      <c r="HE28" s="254"/>
      <c r="HF28" s="133"/>
      <c r="HG28" s="133"/>
      <c r="HH28" s="255" t="s">
        <v>146</v>
      </c>
      <c r="HI28" s="255"/>
      <c r="HJ28" s="255"/>
      <c r="HK28" s="133"/>
      <c r="HL28" s="133"/>
      <c r="HM28" s="255" t="s">
        <v>147</v>
      </c>
      <c r="HN28" s="255"/>
      <c r="HO28" s="255"/>
      <c r="HP28" s="255"/>
      <c r="HQ28" s="133"/>
      <c r="HR28" s="133"/>
      <c r="HS28" s="256" t="s">
        <v>145</v>
      </c>
      <c r="HT28" s="256"/>
      <c r="HU28" s="256"/>
      <c r="HV28" s="133"/>
      <c r="HW28" s="133"/>
      <c r="HX28" s="254" t="s">
        <v>144</v>
      </c>
      <c r="HY28" s="254"/>
      <c r="HZ28" s="254"/>
      <c r="IA28" s="133"/>
      <c r="IB28" s="133"/>
      <c r="IC28" s="255" t="s">
        <v>146</v>
      </c>
      <c r="ID28" s="255"/>
      <c r="IE28" s="255"/>
      <c r="IF28" s="133"/>
      <c r="IG28" s="133"/>
      <c r="IH28" s="255" t="s">
        <v>147</v>
      </c>
      <c r="II28" s="255"/>
      <c r="IJ28" s="255"/>
      <c r="IK28" s="255"/>
      <c r="IL28" s="133"/>
      <c r="IM28" s="133"/>
      <c r="IN28" s="256" t="s">
        <v>145</v>
      </c>
      <c r="IO28" s="256"/>
      <c r="IP28" s="256"/>
      <c r="IQ28" s="133"/>
      <c r="IR28" s="133"/>
    </row>
    <row r="29" spans="1:252" ht="13.5" customHeight="1">
      <c r="A29" s="135"/>
      <c r="B29" s="135"/>
      <c r="C29" s="135"/>
      <c r="D29" s="136"/>
      <c r="E29" s="136"/>
      <c r="F29" s="134"/>
      <c r="G29" s="257">
        <f>Заявка!B12</f>
        <v>0</v>
      </c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137" t="s">
        <v>148</v>
      </c>
      <c r="W29" s="137"/>
      <c r="X29" s="137"/>
      <c r="Y29" s="138"/>
      <c r="Z29" s="138"/>
      <c r="AA29" s="139"/>
      <c r="AB29" s="258">
        <f>G29</f>
        <v>0</v>
      </c>
      <c r="AC29" s="258"/>
      <c r="AD29" s="258"/>
      <c r="AE29" s="258"/>
      <c r="AF29" s="258"/>
      <c r="AG29" s="258"/>
      <c r="AH29" s="258"/>
      <c r="AI29" s="258"/>
      <c r="AJ29" s="258"/>
      <c r="AK29" s="258"/>
      <c r="AL29" s="258"/>
      <c r="AM29" s="258"/>
      <c r="AN29" s="139"/>
      <c r="AO29" s="139"/>
      <c r="AP29" s="139"/>
      <c r="AQ29" s="137" t="s">
        <v>148</v>
      </c>
      <c r="AR29" s="137"/>
      <c r="AS29" s="137"/>
      <c r="AT29" s="138"/>
      <c r="AU29" s="138"/>
      <c r="AV29" s="139"/>
      <c r="AW29" s="258">
        <f>AB29</f>
        <v>0</v>
      </c>
      <c r="AX29" s="258"/>
      <c r="AY29" s="258"/>
      <c r="AZ29" s="258"/>
      <c r="BA29" s="258"/>
      <c r="BB29" s="258"/>
      <c r="BC29" s="258"/>
      <c r="BD29" s="258"/>
      <c r="BE29" s="258"/>
      <c r="BF29" s="258"/>
      <c r="BG29" s="258"/>
      <c r="BH29" s="258"/>
      <c r="BI29" s="139"/>
      <c r="BJ29" s="139"/>
      <c r="BK29" s="139"/>
      <c r="BL29" s="137" t="s">
        <v>148</v>
      </c>
      <c r="BM29" s="137"/>
      <c r="BN29" s="137"/>
      <c r="BO29" s="138"/>
      <c r="BP29" s="138"/>
      <c r="BQ29" s="139"/>
      <c r="BR29" s="258">
        <f>AW29</f>
        <v>0</v>
      </c>
      <c r="BS29" s="258"/>
      <c r="BT29" s="258"/>
      <c r="BU29" s="258"/>
      <c r="BV29" s="258"/>
      <c r="BW29" s="258"/>
      <c r="BX29" s="258"/>
      <c r="BY29" s="258"/>
      <c r="BZ29" s="258"/>
      <c r="CA29" s="258"/>
      <c r="CB29" s="258"/>
      <c r="CC29" s="258"/>
      <c r="CD29" s="139"/>
      <c r="CE29" s="139"/>
      <c r="CF29" s="139"/>
      <c r="CG29" s="137" t="s">
        <v>148</v>
      </c>
      <c r="CH29" s="137"/>
      <c r="CI29" s="137"/>
      <c r="CJ29" s="138"/>
      <c r="CK29" s="138"/>
      <c r="CL29" s="139"/>
      <c r="CM29" s="258">
        <f>BR29</f>
        <v>0</v>
      </c>
      <c r="CN29" s="258"/>
      <c r="CO29" s="258"/>
      <c r="CP29" s="258"/>
      <c r="CQ29" s="258"/>
      <c r="CR29" s="258"/>
      <c r="CS29" s="258"/>
      <c r="CT29" s="258"/>
      <c r="CU29" s="258"/>
      <c r="CV29" s="258"/>
      <c r="CW29" s="258"/>
      <c r="CX29" s="258"/>
      <c r="CY29" s="139"/>
      <c r="CZ29" s="139"/>
      <c r="DA29" s="139"/>
      <c r="DB29" s="137" t="s">
        <v>148</v>
      </c>
      <c r="DC29" s="137"/>
      <c r="DD29" s="137"/>
      <c r="DE29" s="138"/>
      <c r="DF29" s="138"/>
      <c r="DG29" s="139"/>
      <c r="DH29" s="258">
        <f>CM29</f>
        <v>0</v>
      </c>
      <c r="DI29" s="258"/>
      <c r="DJ29" s="258"/>
      <c r="DK29" s="258"/>
      <c r="DL29" s="258"/>
      <c r="DM29" s="258"/>
      <c r="DN29" s="258"/>
      <c r="DO29" s="258"/>
      <c r="DP29" s="258"/>
      <c r="DQ29" s="258"/>
      <c r="DR29" s="258"/>
      <c r="DS29" s="258"/>
      <c r="DT29" s="139"/>
      <c r="DU29" s="139"/>
      <c r="DV29" s="139"/>
      <c r="DW29" s="137" t="s">
        <v>148</v>
      </c>
      <c r="DX29" s="137"/>
      <c r="DY29" s="137"/>
      <c r="DZ29" s="138"/>
      <c r="EA29" s="138"/>
      <c r="EB29" s="139"/>
      <c r="EC29" s="258">
        <f>DH29</f>
        <v>0</v>
      </c>
      <c r="ED29" s="258"/>
      <c r="EE29" s="258"/>
      <c r="EF29" s="258"/>
      <c r="EG29" s="258"/>
      <c r="EH29" s="258"/>
      <c r="EI29" s="258"/>
      <c r="EJ29" s="258"/>
      <c r="EK29" s="258"/>
      <c r="EL29" s="258"/>
      <c r="EM29" s="258"/>
      <c r="EN29" s="258"/>
      <c r="EO29" s="139"/>
      <c r="EP29" s="139"/>
      <c r="EQ29" s="139"/>
      <c r="ER29" s="137" t="s">
        <v>148</v>
      </c>
      <c r="ES29" s="137"/>
      <c r="ET29" s="137"/>
      <c r="EU29" s="138"/>
      <c r="EV29" s="138"/>
      <c r="EW29" s="139"/>
      <c r="EX29" s="258">
        <f>EC29</f>
        <v>0</v>
      </c>
      <c r="EY29" s="258"/>
      <c r="EZ29" s="258"/>
      <c r="FA29" s="258"/>
      <c r="FB29" s="258"/>
      <c r="FC29" s="258"/>
      <c r="FD29" s="258"/>
      <c r="FE29" s="258"/>
      <c r="FF29" s="258"/>
      <c r="FG29" s="258"/>
      <c r="FH29" s="258"/>
      <c r="FI29" s="258"/>
      <c r="FJ29" s="139"/>
      <c r="FK29" s="139"/>
      <c r="FL29" s="139"/>
      <c r="FM29" s="137" t="s">
        <v>148</v>
      </c>
      <c r="FN29" s="137"/>
      <c r="FO29" s="137"/>
      <c r="FP29" s="138"/>
      <c r="FQ29" s="138"/>
      <c r="FR29" s="139"/>
      <c r="FS29" s="258">
        <f>EX29</f>
        <v>0</v>
      </c>
      <c r="FT29" s="258"/>
      <c r="FU29" s="258"/>
      <c r="FV29" s="258"/>
      <c r="FW29" s="258"/>
      <c r="FX29" s="258"/>
      <c r="FY29" s="258"/>
      <c r="FZ29" s="258"/>
      <c r="GA29" s="258"/>
      <c r="GB29" s="258"/>
      <c r="GC29" s="258"/>
      <c r="GD29" s="258"/>
      <c r="GE29" s="139"/>
      <c r="GF29" s="139"/>
      <c r="GG29" s="139"/>
      <c r="GH29" s="137" t="s">
        <v>148</v>
      </c>
      <c r="GI29" s="137"/>
      <c r="GJ29" s="137"/>
      <c r="GK29" s="138"/>
      <c r="GL29" s="138"/>
      <c r="GM29" s="139"/>
      <c r="GN29" s="258">
        <f>FS29</f>
        <v>0</v>
      </c>
      <c r="GO29" s="258"/>
      <c r="GP29" s="258"/>
      <c r="GQ29" s="258"/>
      <c r="GR29" s="258"/>
      <c r="GS29" s="258"/>
      <c r="GT29" s="258"/>
      <c r="GU29" s="258"/>
      <c r="GV29" s="258"/>
      <c r="GW29" s="258"/>
      <c r="GX29" s="258"/>
      <c r="GY29" s="258"/>
      <c r="GZ29" s="139"/>
      <c r="HA29" s="139"/>
      <c r="HB29" s="139"/>
      <c r="HC29" s="137" t="s">
        <v>148</v>
      </c>
      <c r="HD29" s="137"/>
      <c r="HE29" s="137"/>
      <c r="HF29" s="138"/>
      <c r="HG29" s="138"/>
      <c r="HH29" s="139"/>
      <c r="HI29" s="258">
        <f>GN29</f>
        <v>0</v>
      </c>
      <c r="HJ29" s="258"/>
      <c r="HK29" s="258"/>
      <c r="HL29" s="258"/>
      <c r="HM29" s="258"/>
      <c r="HN29" s="258"/>
      <c r="HO29" s="258"/>
      <c r="HP29" s="258"/>
      <c r="HQ29" s="258"/>
      <c r="HR29" s="258"/>
      <c r="HS29" s="258"/>
      <c r="HT29" s="258"/>
      <c r="HU29" s="139"/>
      <c r="HV29" s="139"/>
      <c r="HW29" s="139"/>
      <c r="HX29" s="137" t="s">
        <v>148</v>
      </c>
      <c r="HY29" s="137"/>
      <c r="HZ29" s="137"/>
      <c r="IA29" s="138"/>
      <c r="IB29" s="138"/>
      <c r="IC29" s="139"/>
      <c r="ID29" s="258">
        <f>HI29</f>
        <v>0</v>
      </c>
      <c r="IE29" s="258"/>
      <c r="IF29" s="258"/>
      <c r="IG29" s="258"/>
      <c r="IH29" s="258"/>
      <c r="II29" s="258"/>
      <c r="IJ29" s="258"/>
      <c r="IK29" s="258"/>
      <c r="IL29" s="258"/>
      <c r="IM29" s="258"/>
      <c r="IN29" s="258"/>
      <c r="IO29" s="258"/>
      <c r="IP29" s="139"/>
      <c r="IQ29" s="139"/>
      <c r="IR29" s="139"/>
    </row>
    <row r="30" spans="1:252" ht="13.5" customHeight="1">
      <c r="A30" s="252" t="s">
        <v>149</v>
      </c>
      <c r="B30" s="252"/>
      <c r="C30" s="252"/>
      <c r="D30" s="252"/>
      <c r="E30" s="252"/>
      <c r="F30" s="125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4" t="s">
        <v>150</v>
      </c>
      <c r="W30" s="254"/>
      <c r="X30" s="254"/>
      <c r="Y30" s="254"/>
      <c r="Z30" s="254"/>
      <c r="AA30" s="140"/>
      <c r="AB30" s="258"/>
      <c r="AC30" s="258"/>
      <c r="AD30" s="258"/>
      <c r="AE30" s="258"/>
      <c r="AF30" s="258"/>
      <c r="AG30" s="258"/>
      <c r="AH30" s="258"/>
      <c r="AI30" s="258"/>
      <c r="AJ30" s="258"/>
      <c r="AK30" s="258"/>
      <c r="AL30" s="258"/>
      <c r="AM30" s="258"/>
      <c r="AN30" s="140"/>
      <c r="AO30" s="140"/>
      <c r="AP30" s="140"/>
      <c r="AQ30" s="254" t="s">
        <v>150</v>
      </c>
      <c r="AR30" s="254"/>
      <c r="AS30" s="254"/>
      <c r="AT30" s="254"/>
      <c r="AU30" s="254"/>
      <c r="AV30" s="140"/>
      <c r="AW30" s="258"/>
      <c r="AX30" s="258"/>
      <c r="AY30" s="258"/>
      <c r="AZ30" s="258"/>
      <c r="BA30" s="258"/>
      <c r="BB30" s="258"/>
      <c r="BC30" s="258"/>
      <c r="BD30" s="258"/>
      <c r="BE30" s="258"/>
      <c r="BF30" s="258"/>
      <c r="BG30" s="258"/>
      <c r="BH30" s="258"/>
      <c r="BI30" s="140"/>
      <c r="BJ30" s="140"/>
      <c r="BK30" s="140"/>
      <c r="BL30" s="254" t="s">
        <v>150</v>
      </c>
      <c r="BM30" s="254"/>
      <c r="BN30" s="254"/>
      <c r="BO30" s="254"/>
      <c r="BP30" s="254"/>
      <c r="BQ30" s="140"/>
      <c r="BR30" s="258"/>
      <c r="BS30" s="258"/>
      <c r="BT30" s="258"/>
      <c r="BU30" s="258"/>
      <c r="BV30" s="258"/>
      <c r="BW30" s="258"/>
      <c r="BX30" s="258"/>
      <c r="BY30" s="258"/>
      <c r="BZ30" s="258"/>
      <c r="CA30" s="258"/>
      <c r="CB30" s="258"/>
      <c r="CC30" s="258"/>
      <c r="CD30" s="140"/>
      <c r="CE30" s="140"/>
      <c r="CF30" s="140"/>
      <c r="CG30" s="254" t="s">
        <v>150</v>
      </c>
      <c r="CH30" s="254"/>
      <c r="CI30" s="254"/>
      <c r="CJ30" s="254"/>
      <c r="CK30" s="254"/>
      <c r="CL30" s="140"/>
      <c r="CM30" s="258"/>
      <c r="CN30" s="258"/>
      <c r="CO30" s="258"/>
      <c r="CP30" s="258"/>
      <c r="CQ30" s="258"/>
      <c r="CR30" s="258"/>
      <c r="CS30" s="258"/>
      <c r="CT30" s="258"/>
      <c r="CU30" s="258"/>
      <c r="CV30" s="258"/>
      <c r="CW30" s="258"/>
      <c r="CX30" s="258"/>
      <c r="CY30" s="140"/>
      <c r="CZ30" s="140"/>
      <c r="DA30" s="140"/>
      <c r="DB30" s="254" t="s">
        <v>150</v>
      </c>
      <c r="DC30" s="254"/>
      <c r="DD30" s="254"/>
      <c r="DE30" s="254"/>
      <c r="DF30" s="254"/>
      <c r="DG30" s="140"/>
      <c r="DH30" s="258"/>
      <c r="DI30" s="258"/>
      <c r="DJ30" s="258"/>
      <c r="DK30" s="258"/>
      <c r="DL30" s="258"/>
      <c r="DM30" s="258"/>
      <c r="DN30" s="258"/>
      <c r="DO30" s="258"/>
      <c r="DP30" s="258"/>
      <c r="DQ30" s="258"/>
      <c r="DR30" s="258"/>
      <c r="DS30" s="258"/>
      <c r="DT30" s="140"/>
      <c r="DU30" s="140"/>
      <c r="DV30" s="140"/>
      <c r="DW30" s="254" t="s">
        <v>150</v>
      </c>
      <c r="DX30" s="254"/>
      <c r="DY30" s="254"/>
      <c r="DZ30" s="254"/>
      <c r="EA30" s="254"/>
      <c r="EB30" s="140"/>
      <c r="EC30" s="258"/>
      <c r="ED30" s="258"/>
      <c r="EE30" s="258"/>
      <c r="EF30" s="258"/>
      <c r="EG30" s="258"/>
      <c r="EH30" s="258"/>
      <c r="EI30" s="258"/>
      <c r="EJ30" s="258"/>
      <c r="EK30" s="258"/>
      <c r="EL30" s="258"/>
      <c r="EM30" s="258"/>
      <c r="EN30" s="258"/>
      <c r="EO30" s="140"/>
      <c r="EP30" s="140"/>
      <c r="EQ30" s="140"/>
      <c r="ER30" s="254" t="s">
        <v>150</v>
      </c>
      <c r="ES30" s="254"/>
      <c r="ET30" s="254"/>
      <c r="EU30" s="254"/>
      <c r="EV30" s="254"/>
      <c r="EW30" s="140"/>
      <c r="EX30" s="258"/>
      <c r="EY30" s="258"/>
      <c r="EZ30" s="258"/>
      <c r="FA30" s="258"/>
      <c r="FB30" s="258"/>
      <c r="FC30" s="258"/>
      <c r="FD30" s="258"/>
      <c r="FE30" s="258"/>
      <c r="FF30" s="258"/>
      <c r="FG30" s="258"/>
      <c r="FH30" s="258"/>
      <c r="FI30" s="258"/>
      <c r="FJ30" s="140"/>
      <c r="FK30" s="140"/>
      <c r="FL30" s="140"/>
      <c r="FM30" s="254" t="s">
        <v>150</v>
      </c>
      <c r="FN30" s="254"/>
      <c r="FO30" s="254"/>
      <c r="FP30" s="254"/>
      <c r="FQ30" s="254"/>
      <c r="FR30" s="140"/>
      <c r="FS30" s="258"/>
      <c r="FT30" s="258"/>
      <c r="FU30" s="258"/>
      <c r="FV30" s="258"/>
      <c r="FW30" s="258"/>
      <c r="FX30" s="258"/>
      <c r="FY30" s="258"/>
      <c r="FZ30" s="258"/>
      <c r="GA30" s="258"/>
      <c r="GB30" s="258"/>
      <c r="GC30" s="258"/>
      <c r="GD30" s="258"/>
      <c r="GE30" s="140"/>
      <c r="GF30" s="140"/>
      <c r="GG30" s="140"/>
      <c r="GH30" s="254" t="s">
        <v>150</v>
      </c>
      <c r="GI30" s="254"/>
      <c r="GJ30" s="254"/>
      <c r="GK30" s="254"/>
      <c r="GL30" s="254"/>
      <c r="GM30" s="140"/>
      <c r="GN30" s="258"/>
      <c r="GO30" s="258"/>
      <c r="GP30" s="258"/>
      <c r="GQ30" s="258"/>
      <c r="GR30" s="258"/>
      <c r="GS30" s="258"/>
      <c r="GT30" s="258"/>
      <c r="GU30" s="258"/>
      <c r="GV30" s="258"/>
      <c r="GW30" s="258"/>
      <c r="GX30" s="258"/>
      <c r="GY30" s="258"/>
      <c r="GZ30" s="140"/>
      <c r="HA30" s="140"/>
      <c r="HB30" s="140"/>
      <c r="HC30" s="254" t="s">
        <v>150</v>
      </c>
      <c r="HD30" s="254"/>
      <c r="HE30" s="254"/>
      <c r="HF30" s="254"/>
      <c r="HG30" s="254"/>
      <c r="HH30" s="140"/>
      <c r="HI30" s="258"/>
      <c r="HJ30" s="258"/>
      <c r="HK30" s="258"/>
      <c r="HL30" s="258"/>
      <c r="HM30" s="258"/>
      <c r="HN30" s="258"/>
      <c r="HO30" s="258"/>
      <c r="HP30" s="258"/>
      <c r="HQ30" s="258"/>
      <c r="HR30" s="258"/>
      <c r="HS30" s="258"/>
      <c r="HT30" s="258"/>
      <c r="HU30" s="140"/>
      <c r="HV30" s="140"/>
      <c r="HW30" s="140"/>
      <c r="HX30" s="254" t="s">
        <v>150</v>
      </c>
      <c r="HY30" s="254"/>
      <c r="HZ30" s="254"/>
      <c r="IA30" s="254"/>
      <c r="IB30" s="254"/>
      <c r="IC30" s="140"/>
      <c r="ID30" s="258"/>
      <c r="IE30" s="258"/>
      <c r="IF30" s="258"/>
      <c r="IG30" s="258"/>
      <c r="IH30" s="258"/>
      <c r="II30" s="258"/>
      <c r="IJ30" s="258"/>
      <c r="IK30" s="258"/>
      <c r="IL30" s="258"/>
      <c r="IM30" s="258"/>
      <c r="IN30" s="258"/>
      <c r="IO30" s="258"/>
      <c r="IP30" s="140"/>
      <c r="IQ30" s="140"/>
      <c r="IR30" s="140"/>
    </row>
    <row r="31" spans="1:252" s="143" customFormat="1" ht="13.5" customHeight="1">
      <c r="A31" s="141"/>
      <c r="B31" s="141"/>
      <c r="C31" s="141"/>
      <c r="D31" s="141"/>
      <c r="E31" s="141"/>
      <c r="F31" s="141"/>
      <c r="G31" s="141"/>
      <c r="H31" s="260">
        <f>IF(ISTEXT(Заявка!I7),"",Заявка!I7)</f>
        <v>0</v>
      </c>
      <c r="I31" s="260"/>
      <c r="J31" s="260"/>
      <c r="K31" s="260"/>
      <c r="L31" s="141"/>
      <c r="M31" s="141"/>
      <c r="N31" s="141"/>
      <c r="O31" s="141"/>
      <c r="P31" s="141"/>
      <c r="Q31" s="260">
        <f>IF(ISTEXT(Заявка!M7),"",Заявка!M7)</f>
        <v>0</v>
      </c>
      <c r="R31" s="260"/>
      <c r="S31" s="260"/>
      <c r="T31" s="260"/>
      <c r="U31" s="260"/>
      <c r="V31" s="142"/>
      <c r="W31" s="142"/>
      <c r="X31" s="142"/>
      <c r="Y31" s="142"/>
      <c r="Z31" s="142"/>
      <c r="AA31" s="142"/>
      <c r="AB31" s="142"/>
      <c r="AC31" s="259">
        <f>H31</f>
        <v>0</v>
      </c>
      <c r="AD31" s="259"/>
      <c r="AE31" s="259"/>
      <c r="AF31" s="259"/>
      <c r="AG31" s="142"/>
      <c r="AH31" s="142"/>
      <c r="AI31" s="142"/>
      <c r="AJ31" s="142"/>
      <c r="AK31" s="142"/>
      <c r="AL31" s="259">
        <f>Q31</f>
        <v>0</v>
      </c>
      <c r="AM31" s="259"/>
      <c r="AN31" s="259"/>
      <c r="AO31" s="259"/>
      <c r="AP31" s="259"/>
      <c r="AQ31" s="142"/>
      <c r="AR31" s="142"/>
      <c r="AS31" s="142"/>
      <c r="AT31" s="142"/>
      <c r="AU31" s="142"/>
      <c r="AV31" s="142"/>
      <c r="AW31" s="142"/>
      <c r="AX31" s="259">
        <f>AC31</f>
        <v>0</v>
      </c>
      <c r="AY31" s="259"/>
      <c r="AZ31" s="259"/>
      <c r="BA31" s="259"/>
      <c r="BB31" s="142"/>
      <c r="BC31" s="142"/>
      <c r="BD31" s="142"/>
      <c r="BE31" s="142"/>
      <c r="BF31" s="142"/>
      <c r="BG31" s="259">
        <f>AL31</f>
        <v>0</v>
      </c>
      <c r="BH31" s="259"/>
      <c r="BI31" s="259"/>
      <c r="BJ31" s="259"/>
      <c r="BK31" s="259"/>
      <c r="BL31" s="142"/>
      <c r="BM31" s="142"/>
      <c r="BN31" s="142"/>
      <c r="BO31" s="142"/>
      <c r="BP31" s="142"/>
      <c r="BQ31" s="142"/>
      <c r="BR31" s="142"/>
      <c r="BS31" s="259">
        <f>AX31</f>
        <v>0</v>
      </c>
      <c r="BT31" s="259"/>
      <c r="BU31" s="259"/>
      <c r="BV31" s="259"/>
      <c r="BW31" s="142"/>
      <c r="BX31" s="142"/>
      <c r="BY31" s="142"/>
      <c r="BZ31" s="142"/>
      <c r="CA31" s="142"/>
      <c r="CB31" s="259">
        <f>BG31</f>
        <v>0</v>
      </c>
      <c r="CC31" s="259"/>
      <c r="CD31" s="259"/>
      <c r="CE31" s="259"/>
      <c r="CF31" s="259"/>
      <c r="CG31" s="142"/>
      <c r="CH31" s="142"/>
      <c r="CI31" s="142"/>
      <c r="CJ31" s="142"/>
      <c r="CK31" s="142"/>
      <c r="CL31" s="142"/>
      <c r="CM31" s="142"/>
      <c r="CN31" s="259">
        <f>BS31</f>
        <v>0</v>
      </c>
      <c r="CO31" s="259"/>
      <c r="CP31" s="259"/>
      <c r="CQ31" s="259"/>
      <c r="CR31" s="142"/>
      <c r="CS31" s="142"/>
      <c r="CT31" s="142"/>
      <c r="CU31" s="142"/>
      <c r="CV31" s="142"/>
      <c r="CW31" s="259">
        <f>CB31</f>
        <v>0</v>
      </c>
      <c r="CX31" s="259"/>
      <c r="CY31" s="259"/>
      <c r="CZ31" s="259"/>
      <c r="DA31" s="259"/>
      <c r="DB31" s="142"/>
      <c r="DC31" s="142"/>
      <c r="DD31" s="142"/>
      <c r="DE31" s="142"/>
      <c r="DF31" s="142"/>
      <c r="DG31" s="142"/>
      <c r="DH31" s="142"/>
      <c r="DI31" s="259">
        <f>CN31</f>
        <v>0</v>
      </c>
      <c r="DJ31" s="259"/>
      <c r="DK31" s="259"/>
      <c r="DL31" s="259"/>
      <c r="DM31" s="142"/>
      <c r="DN31" s="142"/>
      <c r="DO31" s="142"/>
      <c r="DP31" s="142"/>
      <c r="DQ31" s="142"/>
      <c r="DR31" s="259">
        <f>CW31</f>
        <v>0</v>
      </c>
      <c r="DS31" s="259"/>
      <c r="DT31" s="259"/>
      <c r="DU31" s="259"/>
      <c r="DV31" s="259"/>
      <c r="DW31" s="142"/>
      <c r="DX31" s="142"/>
      <c r="DY31" s="142"/>
      <c r="DZ31" s="142"/>
      <c r="EA31" s="142"/>
      <c r="EB31" s="142"/>
      <c r="EC31" s="142"/>
      <c r="ED31" s="259">
        <f>DI31</f>
        <v>0</v>
      </c>
      <c r="EE31" s="259"/>
      <c r="EF31" s="259"/>
      <c r="EG31" s="259"/>
      <c r="EH31" s="142"/>
      <c r="EI31" s="142"/>
      <c r="EJ31" s="142"/>
      <c r="EK31" s="142"/>
      <c r="EL31" s="142"/>
      <c r="EM31" s="259">
        <f>DR31</f>
        <v>0</v>
      </c>
      <c r="EN31" s="259"/>
      <c r="EO31" s="259"/>
      <c r="EP31" s="259"/>
      <c r="EQ31" s="259"/>
      <c r="ER31" s="142"/>
      <c r="ES31" s="142"/>
      <c r="ET31" s="142"/>
      <c r="EU31" s="142"/>
      <c r="EV31" s="142"/>
      <c r="EW31" s="142"/>
      <c r="EX31" s="142"/>
      <c r="EY31" s="259">
        <f>ED31</f>
        <v>0</v>
      </c>
      <c r="EZ31" s="259"/>
      <c r="FA31" s="259"/>
      <c r="FB31" s="259"/>
      <c r="FC31" s="142"/>
      <c r="FD31" s="142"/>
      <c r="FE31" s="142"/>
      <c r="FF31" s="142"/>
      <c r="FG31" s="142"/>
      <c r="FH31" s="259">
        <f>EM31</f>
        <v>0</v>
      </c>
      <c r="FI31" s="259"/>
      <c r="FJ31" s="259"/>
      <c r="FK31" s="259"/>
      <c r="FL31" s="259"/>
      <c r="FM31" s="142"/>
      <c r="FN31" s="142"/>
      <c r="FO31" s="142"/>
      <c r="FP31" s="142"/>
      <c r="FQ31" s="142"/>
      <c r="FR31" s="142"/>
      <c r="FS31" s="142"/>
      <c r="FT31" s="259">
        <f>EY31</f>
        <v>0</v>
      </c>
      <c r="FU31" s="259"/>
      <c r="FV31" s="259"/>
      <c r="FW31" s="259"/>
      <c r="FX31" s="142"/>
      <c r="FY31" s="142"/>
      <c r="FZ31" s="142"/>
      <c r="GA31" s="142"/>
      <c r="GB31" s="142"/>
      <c r="GC31" s="259">
        <f>FH31</f>
        <v>0</v>
      </c>
      <c r="GD31" s="259"/>
      <c r="GE31" s="259"/>
      <c r="GF31" s="259"/>
      <c r="GG31" s="259"/>
      <c r="GH31" s="142"/>
      <c r="GI31" s="142"/>
      <c r="GJ31" s="142"/>
      <c r="GK31" s="142"/>
      <c r="GL31" s="142"/>
      <c r="GM31" s="142"/>
      <c r="GN31" s="142"/>
      <c r="GO31" s="259">
        <f>FT31</f>
        <v>0</v>
      </c>
      <c r="GP31" s="259"/>
      <c r="GQ31" s="259"/>
      <c r="GR31" s="259"/>
      <c r="GS31" s="142"/>
      <c r="GT31" s="142"/>
      <c r="GU31" s="142"/>
      <c r="GV31" s="142"/>
      <c r="GW31" s="142"/>
      <c r="GX31" s="259">
        <f>GC31</f>
        <v>0</v>
      </c>
      <c r="GY31" s="259"/>
      <c r="GZ31" s="259"/>
      <c r="HA31" s="259"/>
      <c r="HB31" s="259"/>
      <c r="HC31" s="142"/>
      <c r="HD31" s="142"/>
      <c r="HE31" s="142"/>
      <c r="HF31" s="142"/>
      <c r="HG31" s="142"/>
      <c r="HH31" s="142"/>
      <c r="HI31" s="142"/>
      <c r="HJ31" s="259">
        <f>GO31</f>
        <v>0</v>
      </c>
      <c r="HK31" s="259"/>
      <c r="HL31" s="259"/>
      <c r="HM31" s="259"/>
      <c r="HN31" s="142"/>
      <c r="HO31" s="142"/>
      <c r="HP31" s="142"/>
      <c r="HQ31" s="142"/>
      <c r="HR31" s="142"/>
      <c r="HS31" s="259">
        <f>GX31</f>
        <v>0</v>
      </c>
      <c r="HT31" s="259"/>
      <c r="HU31" s="259"/>
      <c r="HV31" s="259"/>
      <c r="HW31" s="259"/>
      <c r="HX31" s="142"/>
      <c r="HY31" s="142"/>
      <c r="HZ31" s="142"/>
      <c r="IA31" s="142"/>
      <c r="IB31" s="142"/>
      <c r="IC31" s="142"/>
      <c r="ID31" s="142"/>
      <c r="IE31" s="259">
        <f>HJ31</f>
        <v>0</v>
      </c>
      <c r="IF31" s="259"/>
      <c r="IG31" s="259"/>
      <c r="IH31" s="259"/>
      <c r="II31" s="142"/>
      <c r="IJ31" s="142"/>
      <c r="IK31" s="142"/>
      <c r="IL31" s="142"/>
      <c r="IM31" s="142"/>
      <c r="IN31" s="259">
        <f>HS31</f>
        <v>0</v>
      </c>
      <c r="IO31" s="259"/>
      <c r="IP31" s="259"/>
      <c r="IQ31" s="259"/>
      <c r="IR31" s="259"/>
    </row>
    <row r="32" spans="1:252" s="143" customFormat="1" ht="13.5" customHeight="1">
      <c r="A32" s="261" t="s">
        <v>151</v>
      </c>
      <c r="B32" s="261"/>
      <c r="C32" s="261"/>
      <c r="D32" s="261"/>
      <c r="E32" s="261"/>
      <c r="F32" s="261"/>
      <c r="G32" s="261"/>
      <c r="H32" s="260"/>
      <c r="I32" s="260"/>
      <c r="J32" s="260"/>
      <c r="K32" s="260"/>
      <c r="L32" s="141" t="s">
        <v>152</v>
      </c>
      <c r="M32" s="141"/>
      <c r="N32" s="141"/>
      <c r="O32" s="141"/>
      <c r="P32" s="141"/>
      <c r="Q32" s="260"/>
      <c r="R32" s="260"/>
      <c r="S32" s="260"/>
      <c r="T32" s="260"/>
      <c r="U32" s="260"/>
      <c r="V32" s="262" t="s">
        <v>151</v>
      </c>
      <c r="W32" s="262"/>
      <c r="X32" s="262"/>
      <c r="Y32" s="262"/>
      <c r="Z32" s="262"/>
      <c r="AA32" s="262"/>
      <c r="AB32" s="262"/>
      <c r="AC32" s="259"/>
      <c r="AD32" s="259"/>
      <c r="AE32" s="259"/>
      <c r="AF32" s="259"/>
      <c r="AG32" s="144" t="s">
        <v>152</v>
      </c>
      <c r="AH32" s="142"/>
      <c r="AI32" s="142"/>
      <c r="AJ32" s="142"/>
      <c r="AK32" s="142"/>
      <c r="AL32" s="259"/>
      <c r="AM32" s="259"/>
      <c r="AN32" s="259"/>
      <c r="AO32" s="259"/>
      <c r="AP32" s="259"/>
      <c r="AQ32" s="262" t="s">
        <v>151</v>
      </c>
      <c r="AR32" s="262"/>
      <c r="AS32" s="262"/>
      <c r="AT32" s="262"/>
      <c r="AU32" s="262"/>
      <c r="AV32" s="262"/>
      <c r="AW32" s="262"/>
      <c r="AX32" s="259"/>
      <c r="AY32" s="259"/>
      <c r="AZ32" s="259"/>
      <c r="BA32" s="259"/>
      <c r="BB32" s="144" t="s">
        <v>152</v>
      </c>
      <c r="BC32" s="142"/>
      <c r="BD32" s="142"/>
      <c r="BE32" s="142"/>
      <c r="BF32" s="142"/>
      <c r="BG32" s="259"/>
      <c r="BH32" s="259"/>
      <c r="BI32" s="259"/>
      <c r="BJ32" s="259"/>
      <c r="BK32" s="259"/>
      <c r="BL32" s="262" t="s">
        <v>151</v>
      </c>
      <c r="BM32" s="262"/>
      <c r="BN32" s="262"/>
      <c r="BO32" s="262"/>
      <c r="BP32" s="262"/>
      <c r="BQ32" s="262"/>
      <c r="BR32" s="262"/>
      <c r="BS32" s="259"/>
      <c r="BT32" s="259"/>
      <c r="BU32" s="259"/>
      <c r="BV32" s="259"/>
      <c r="BW32" s="144" t="s">
        <v>152</v>
      </c>
      <c r="BX32" s="142"/>
      <c r="BY32" s="142"/>
      <c r="BZ32" s="142"/>
      <c r="CA32" s="142"/>
      <c r="CB32" s="259"/>
      <c r="CC32" s="259"/>
      <c r="CD32" s="259"/>
      <c r="CE32" s="259"/>
      <c r="CF32" s="259"/>
      <c r="CG32" s="262" t="s">
        <v>151</v>
      </c>
      <c r="CH32" s="262"/>
      <c r="CI32" s="262"/>
      <c r="CJ32" s="262"/>
      <c r="CK32" s="262"/>
      <c r="CL32" s="262"/>
      <c r="CM32" s="262"/>
      <c r="CN32" s="259"/>
      <c r="CO32" s="259"/>
      <c r="CP32" s="259"/>
      <c r="CQ32" s="259"/>
      <c r="CR32" s="144" t="s">
        <v>152</v>
      </c>
      <c r="CS32" s="142"/>
      <c r="CT32" s="142"/>
      <c r="CU32" s="142"/>
      <c r="CV32" s="142"/>
      <c r="CW32" s="259"/>
      <c r="CX32" s="259"/>
      <c r="CY32" s="259"/>
      <c r="CZ32" s="259"/>
      <c r="DA32" s="259"/>
      <c r="DB32" s="262" t="s">
        <v>151</v>
      </c>
      <c r="DC32" s="262"/>
      <c r="DD32" s="262"/>
      <c r="DE32" s="262"/>
      <c r="DF32" s="262"/>
      <c r="DG32" s="262"/>
      <c r="DH32" s="262"/>
      <c r="DI32" s="259"/>
      <c r="DJ32" s="259"/>
      <c r="DK32" s="259"/>
      <c r="DL32" s="259"/>
      <c r="DM32" s="144" t="s">
        <v>152</v>
      </c>
      <c r="DN32" s="142"/>
      <c r="DO32" s="142"/>
      <c r="DP32" s="142"/>
      <c r="DQ32" s="142"/>
      <c r="DR32" s="259"/>
      <c r="DS32" s="259"/>
      <c r="DT32" s="259"/>
      <c r="DU32" s="259"/>
      <c r="DV32" s="259"/>
      <c r="DW32" s="262" t="s">
        <v>151</v>
      </c>
      <c r="DX32" s="262"/>
      <c r="DY32" s="262"/>
      <c r="DZ32" s="262"/>
      <c r="EA32" s="262"/>
      <c r="EB32" s="262"/>
      <c r="EC32" s="262"/>
      <c r="ED32" s="259"/>
      <c r="EE32" s="259"/>
      <c r="EF32" s="259"/>
      <c r="EG32" s="259"/>
      <c r="EH32" s="144" t="s">
        <v>152</v>
      </c>
      <c r="EI32" s="142"/>
      <c r="EJ32" s="142"/>
      <c r="EK32" s="142"/>
      <c r="EL32" s="142"/>
      <c r="EM32" s="259"/>
      <c r="EN32" s="259"/>
      <c r="EO32" s="259"/>
      <c r="EP32" s="259"/>
      <c r="EQ32" s="259"/>
      <c r="ER32" s="262" t="s">
        <v>151</v>
      </c>
      <c r="ES32" s="262"/>
      <c r="ET32" s="262"/>
      <c r="EU32" s="262"/>
      <c r="EV32" s="262"/>
      <c r="EW32" s="262"/>
      <c r="EX32" s="262"/>
      <c r="EY32" s="259"/>
      <c r="EZ32" s="259"/>
      <c r="FA32" s="259"/>
      <c r="FB32" s="259"/>
      <c r="FC32" s="144" t="s">
        <v>152</v>
      </c>
      <c r="FD32" s="142"/>
      <c r="FE32" s="142"/>
      <c r="FF32" s="142"/>
      <c r="FG32" s="142"/>
      <c r="FH32" s="259"/>
      <c r="FI32" s="259"/>
      <c r="FJ32" s="259"/>
      <c r="FK32" s="259"/>
      <c r="FL32" s="259"/>
      <c r="FM32" s="262" t="s">
        <v>151</v>
      </c>
      <c r="FN32" s="262"/>
      <c r="FO32" s="262"/>
      <c r="FP32" s="262"/>
      <c r="FQ32" s="262"/>
      <c r="FR32" s="262"/>
      <c r="FS32" s="262"/>
      <c r="FT32" s="259"/>
      <c r="FU32" s="259"/>
      <c r="FV32" s="259"/>
      <c r="FW32" s="259"/>
      <c r="FX32" s="144" t="s">
        <v>152</v>
      </c>
      <c r="FY32" s="142"/>
      <c r="FZ32" s="142"/>
      <c r="GA32" s="142"/>
      <c r="GB32" s="142"/>
      <c r="GC32" s="259"/>
      <c r="GD32" s="259"/>
      <c r="GE32" s="259"/>
      <c r="GF32" s="259"/>
      <c r="GG32" s="259"/>
      <c r="GH32" s="262" t="s">
        <v>151</v>
      </c>
      <c r="GI32" s="262"/>
      <c r="GJ32" s="262"/>
      <c r="GK32" s="262"/>
      <c r="GL32" s="262"/>
      <c r="GM32" s="262"/>
      <c r="GN32" s="262"/>
      <c r="GO32" s="259"/>
      <c r="GP32" s="259"/>
      <c r="GQ32" s="259"/>
      <c r="GR32" s="259"/>
      <c r="GS32" s="144" t="s">
        <v>152</v>
      </c>
      <c r="GT32" s="142"/>
      <c r="GU32" s="142"/>
      <c r="GV32" s="142"/>
      <c r="GW32" s="142"/>
      <c r="GX32" s="259"/>
      <c r="GY32" s="259"/>
      <c r="GZ32" s="259"/>
      <c r="HA32" s="259"/>
      <c r="HB32" s="259"/>
      <c r="HC32" s="262" t="s">
        <v>151</v>
      </c>
      <c r="HD32" s="262"/>
      <c r="HE32" s="262"/>
      <c r="HF32" s="262"/>
      <c r="HG32" s="262"/>
      <c r="HH32" s="262"/>
      <c r="HI32" s="262"/>
      <c r="HJ32" s="259"/>
      <c r="HK32" s="259"/>
      <c r="HL32" s="259"/>
      <c r="HM32" s="259"/>
      <c r="HN32" s="144" t="s">
        <v>152</v>
      </c>
      <c r="HO32" s="142"/>
      <c r="HP32" s="142"/>
      <c r="HQ32" s="142"/>
      <c r="HR32" s="142"/>
      <c r="HS32" s="259"/>
      <c r="HT32" s="259"/>
      <c r="HU32" s="259"/>
      <c r="HV32" s="259"/>
      <c r="HW32" s="259"/>
      <c r="HX32" s="262" t="s">
        <v>151</v>
      </c>
      <c r="HY32" s="262"/>
      <c r="HZ32" s="262"/>
      <c r="IA32" s="262"/>
      <c r="IB32" s="262"/>
      <c r="IC32" s="262"/>
      <c r="ID32" s="262"/>
      <c r="IE32" s="259"/>
      <c r="IF32" s="259"/>
      <c r="IG32" s="259"/>
      <c r="IH32" s="259"/>
      <c r="II32" s="144" t="s">
        <v>152</v>
      </c>
      <c r="IJ32" s="142"/>
      <c r="IK32" s="142"/>
      <c r="IL32" s="142"/>
      <c r="IM32" s="142"/>
      <c r="IN32" s="259"/>
      <c r="IO32" s="259"/>
      <c r="IP32" s="259"/>
      <c r="IQ32" s="259"/>
      <c r="IR32" s="259"/>
    </row>
    <row r="33" spans="1:252" ht="13.5" customHeight="1">
      <c r="A33" s="129"/>
      <c r="B33" s="129"/>
      <c r="C33" s="129"/>
      <c r="D33" s="129"/>
      <c r="E33" s="239">
        <f>Заявка!K6</f>
        <v>0</v>
      </c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133"/>
      <c r="W33" s="133"/>
      <c r="X33" s="133"/>
      <c r="Y33" s="133"/>
      <c r="Z33" s="263">
        <f>E33</f>
        <v>0</v>
      </c>
      <c r="AA33" s="263"/>
      <c r="AB33" s="263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263"/>
      <c r="AN33" s="263"/>
      <c r="AO33" s="263"/>
      <c r="AP33" s="263"/>
      <c r="AQ33" s="133"/>
      <c r="AR33" s="133"/>
      <c r="AS33" s="133"/>
      <c r="AT33" s="133"/>
      <c r="AU33" s="263">
        <f>Z33</f>
        <v>0</v>
      </c>
      <c r="AV33" s="263"/>
      <c r="AW33" s="263"/>
      <c r="AX33" s="263"/>
      <c r="AY33" s="263"/>
      <c r="AZ33" s="263"/>
      <c r="BA33" s="263"/>
      <c r="BB33" s="263"/>
      <c r="BC33" s="263"/>
      <c r="BD33" s="263"/>
      <c r="BE33" s="263"/>
      <c r="BF33" s="263"/>
      <c r="BG33" s="263"/>
      <c r="BH33" s="263"/>
      <c r="BI33" s="263"/>
      <c r="BJ33" s="263"/>
      <c r="BK33" s="263"/>
      <c r="BL33" s="133"/>
      <c r="BM33" s="133"/>
      <c r="BN33" s="133"/>
      <c r="BO33" s="133"/>
      <c r="BP33" s="263">
        <f>AU33</f>
        <v>0</v>
      </c>
      <c r="BQ33" s="263"/>
      <c r="BR33" s="263"/>
      <c r="BS33" s="263"/>
      <c r="BT33" s="263"/>
      <c r="BU33" s="263"/>
      <c r="BV33" s="263"/>
      <c r="BW33" s="263"/>
      <c r="BX33" s="263"/>
      <c r="BY33" s="263"/>
      <c r="BZ33" s="263"/>
      <c r="CA33" s="263"/>
      <c r="CB33" s="263"/>
      <c r="CC33" s="263"/>
      <c r="CD33" s="263"/>
      <c r="CE33" s="263"/>
      <c r="CF33" s="263"/>
      <c r="CG33" s="133"/>
      <c r="CH33" s="133"/>
      <c r="CI33" s="133"/>
      <c r="CJ33" s="133"/>
      <c r="CK33" s="263">
        <f>BP33</f>
        <v>0</v>
      </c>
      <c r="CL33" s="263"/>
      <c r="CM33" s="263"/>
      <c r="CN33" s="263"/>
      <c r="CO33" s="263"/>
      <c r="CP33" s="263"/>
      <c r="CQ33" s="263"/>
      <c r="CR33" s="263"/>
      <c r="CS33" s="263"/>
      <c r="CT33" s="263"/>
      <c r="CU33" s="263"/>
      <c r="CV33" s="263"/>
      <c r="CW33" s="263"/>
      <c r="CX33" s="263"/>
      <c r="CY33" s="263"/>
      <c r="CZ33" s="263"/>
      <c r="DA33" s="263"/>
      <c r="DB33" s="133"/>
      <c r="DC33" s="133"/>
      <c r="DD33" s="133"/>
      <c r="DE33" s="133"/>
      <c r="DF33" s="263">
        <f>CK33</f>
        <v>0</v>
      </c>
      <c r="DG33" s="263"/>
      <c r="DH33" s="263"/>
      <c r="DI33" s="263"/>
      <c r="DJ33" s="263"/>
      <c r="DK33" s="263"/>
      <c r="DL33" s="263"/>
      <c r="DM33" s="263"/>
      <c r="DN33" s="263"/>
      <c r="DO33" s="263"/>
      <c r="DP33" s="263"/>
      <c r="DQ33" s="263"/>
      <c r="DR33" s="263"/>
      <c r="DS33" s="263"/>
      <c r="DT33" s="263"/>
      <c r="DU33" s="263"/>
      <c r="DV33" s="263"/>
      <c r="DW33" s="133"/>
      <c r="DX33" s="133"/>
      <c r="DY33" s="133"/>
      <c r="DZ33" s="133"/>
      <c r="EA33" s="263">
        <f>DF33</f>
        <v>0</v>
      </c>
      <c r="EB33" s="263"/>
      <c r="EC33" s="263"/>
      <c r="ED33" s="263"/>
      <c r="EE33" s="263"/>
      <c r="EF33" s="263"/>
      <c r="EG33" s="263"/>
      <c r="EH33" s="263"/>
      <c r="EI33" s="263"/>
      <c r="EJ33" s="263"/>
      <c r="EK33" s="263"/>
      <c r="EL33" s="263"/>
      <c r="EM33" s="263"/>
      <c r="EN33" s="263"/>
      <c r="EO33" s="263"/>
      <c r="EP33" s="263"/>
      <c r="EQ33" s="263"/>
      <c r="ER33" s="133"/>
      <c r="ES33" s="133"/>
      <c r="ET33" s="133"/>
      <c r="EU33" s="133"/>
      <c r="EV33" s="263">
        <f>EA33</f>
        <v>0</v>
      </c>
      <c r="EW33" s="263"/>
      <c r="EX33" s="263"/>
      <c r="EY33" s="263"/>
      <c r="EZ33" s="263"/>
      <c r="FA33" s="263"/>
      <c r="FB33" s="263"/>
      <c r="FC33" s="263"/>
      <c r="FD33" s="263"/>
      <c r="FE33" s="263"/>
      <c r="FF33" s="263"/>
      <c r="FG33" s="263"/>
      <c r="FH33" s="263"/>
      <c r="FI33" s="263"/>
      <c r="FJ33" s="263"/>
      <c r="FK33" s="263"/>
      <c r="FL33" s="263"/>
      <c r="FM33" s="133"/>
      <c r="FN33" s="133"/>
      <c r="FO33" s="133"/>
      <c r="FP33" s="133"/>
      <c r="FQ33" s="263">
        <f>EV33</f>
        <v>0</v>
      </c>
      <c r="FR33" s="263"/>
      <c r="FS33" s="263"/>
      <c r="FT33" s="263"/>
      <c r="FU33" s="263"/>
      <c r="FV33" s="263"/>
      <c r="FW33" s="263"/>
      <c r="FX33" s="263"/>
      <c r="FY33" s="263"/>
      <c r="FZ33" s="263"/>
      <c r="GA33" s="263"/>
      <c r="GB33" s="263"/>
      <c r="GC33" s="263"/>
      <c r="GD33" s="263"/>
      <c r="GE33" s="263"/>
      <c r="GF33" s="263"/>
      <c r="GG33" s="263"/>
      <c r="GH33" s="133"/>
      <c r="GI33" s="133"/>
      <c r="GJ33" s="133"/>
      <c r="GK33" s="133"/>
      <c r="GL33" s="263">
        <f>FQ33</f>
        <v>0</v>
      </c>
      <c r="GM33" s="263"/>
      <c r="GN33" s="263"/>
      <c r="GO33" s="263"/>
      <c r="GP33" s="263"/>
      <c r="GQ33" s="263"/>
      <c r="GR33" s="263"/>
      <c r="GS33" s="263"/>
      <c r="GT33" s="263"/>
      <c r="GU33" s="263"/>
      <c r="GV33" s="263"/>
      <c r="GW33" s="263"/>
      <c r="GX33" s="263"/>
      <c r="GY33" s="263"/>
      <c r="GZ33" s="263"/>
      <c r="HA33" s="263"/>
      <c r="HB33" s="263"/>
      <c r="HC33" s="133"/>
      <c r="HD33" s="133"/>
      <c r="HE33" s="133"/>
      <c r="HF33" s="133"/>
      <c r="HG33" s="263">
        <f>GL33</f>
        <v>0</v>
      </c>
      <c r="HH33" s="263"/>
      <c r="HI33" s="263"/>
      <c r="HJ33" s="263"/>
      <c r="HK33" s="263"/>
      <c r="HL33" s="263"/>
      <c r="HM33" s="263"/>
      <c r="HN33" s="263"/>
      <c r="HO33" s="263"/>
      <c r="HP33" s="263"/>
      <c r="HQ33" s="263"/>
      <c r="HR33" s="263"/>
      <c r="HS33" s="263"/>
      <c r="HT33" s="263"/>
      <c r="HU33" s="263"/>
      <c r="HV33" s="263"/>
      <c r="HW33" s="263"/>
      <c r="HX33" s="133"/>
      <c r="HY33" s="133"/>
      <c r="HZ33" s="133"/>
      <c r="IA33" s="133"/>
      <c r="IB33" s="263">
        <f>HG33</f>
        <v>0</v>
      </c>
      <c r="IC33" s="263"/>
      <c r="ID33" s="263"/>
      <c r="IE33" s="263"/>
      <c r="IF33" s="263"/>
      <c r="IG33" s="263"/>
      <c r="IH33" s="263"/>
      <c r="II33" s="263"/>
      <c r="IJ33" s="263"/>
      <c r="IK33" s="263"/>
      <c r="IL33" s="263"/>
      <c r="IM33" s="263"/>
      <c r="IN33" s="263"/>
      <c r="IO33" s="263"/>
      <c r="IP33" s="263"/>
      <c r="IQ33" s="263"/>
      <c r="IR33" s="263"/>
    </row>
    <row r="34" spans="1:252" ht="13.5" customHeight="1">
      <c r="A34" s="252" t="s">
        <v>153</v>
      </c>
      <c r="B34" s="252"/>
      <c r="C34" s="252"/>
      <c r="D34" s="252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54" t="s">
        <v>153</v>
      </c>
      <c r="W34" s="254"/>
      <c r="X34" s="254"/>
      <c r="Y34" s="254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63"/>
      <c r="AN34" s="263"/>
      <c r="AO34" s="263"/>
      <c r="AP34" s="263"/>
      <c r="AQ34" s="254" t="s">
        <v>153</v>
      </c>
      <c r="AR34" s="254"/>
      <c r="AS34" s="254"/>
      <c r="AT34" s="254"/>
      <c r="AU34" s="263"/>
      <c r="AV34" s="263"/>
      <c r="AW34" s="263"/>
      <c r="AX34" s="263"/>
      <c r="AY34" s="263"/>
      <c r="AZ34" s="263"/>
      <c r="BA34" s="263"/>
      <c r="BB34" s="263"/>
      <c r="BC34" s="263"/>
      <c r="BD34" s="263"/>
      <c r="BE34" s="263"/>
      <c r="BF34" s="263"/>
      <c r="BG34" s="263"/>
      <c r="BH34" s="263"/>
      <c r="BI34" s="263"/>
      <c r="BJ34" s="263"/>
      <c r="BK34" s="263"/>
      <c r="BL34" s="254" t="s">
        <v>153</v>
      </c>
      <c r="BM34" s="254"/>
      <c r="BN34" s="254"/>
      <c r="BO34" s="254"/>
      <c r="BP34" s="263"/>
      <c r="BQ34" s="263"/>
      <c r="BR34" s="263"/>
      <c r="BS34" s="263"/>
      <c r="BT34" s="263"/>
      <c r="BU34" s="263"/>
      <c r="BV34" s="263"/>
      <c r="BW34" s="263"/>
      <c r="BX34" s="263"/>
      <c r="BY34" s="263"/>
      <c r="BZ34" s="263"/>
      <c r="CA34" s="263"/>
      <c r="CB34" s="263"/>
      <c r="CC34" s="263"/>
      <c r="CD34" s="263"/>
      <c r="CE34" s="263"/>
      <c r="CF34" s="263"/>
      <c r="CG34" s="254" t="s">
        <v>153</v>
      </c>
      <c r="CH34" s="254"/>
      <c r="CI34" s="254"/>
      <c r="CJ34" s="254"/>
      <c r="CK34" s="263"/>
      <c r="CL34" s="263"/>
      <c r="CM34" s="263"/>
      <c r="CN34" s="263"/>
      <c r="CO34" s="263"/>
      <c r="CP34" s="263"/>
      <c r="CQ34" s="263"/>
      <c r="CR34" s="263"/>
      <c r="CS34" s="263"/>
      <c r="CT34" s="263"/>
      <c r="CU34" s="263"/>
      <c r="CV34" s="263"/>
      <c r="CW34" s="263"/>
      <c r="CX34" s="263"/>
      <c r="CY34" s="263"/>
      <c r="CZ34" s="263"/>
      <c r="DA34" s="263"/>
      <c r="DB34" s="254" t="s">
        <v>153</v>
      </c>
      <c r="DC34" s="254"/>
      <c r="DD34" s="254"/>
      <c r="DE34" s="254"/>
      <c r="DF34" s="263"/>
      <c r="DG34" s="263"/>
      <c r="DH34" s="263"/>
      <c r="DI34" s="263"/>
      <c r="DJ34" s="263"/>
      <c r="DK34" s="263"/>
      <c r="DL34" s="263"/>
      <c r="DM34" s="263"/>
      <c r="DN34" s="263"/>
      <c r="DO34" s="263"/>
      <c r="DP34" s="263"/>
      <c r="DQ34" s="263"/>
      <c r="DR34" s="263"/>
      <c r="DS34" s="263"/>
      <c r="DT34" s="263"/>
      <c r="DU34" s="263"/>
      <c r="DV34" s="263"/>
      <c r="DW34" s="254" t="s">
        <v>153</v>
      </c>
      <c r="DX34" s="254"/>
      <c r="DY34" s="254"/>
      <c r="DZ34" s="254"/>
      <c r="EA34" s="263"/>
      <c r="EB34" s="263"/>
      <c r="EC34" s="263"/>
      <c r="ED34" s="263"/>
      <c r="EE34" s="263"/>
      <c r="EF34" s="263"/>
      <c r="EG34" s="263"/>
      <c r="EH34" s="263"/>
      <c r="EI34" s="263"/>
      <c r="EJ34" s="263"/>
      <c r="EK34" s="263"/>
      <c r="EL34" s="263"/>
      <c r="EM34" s="263"/>
      <c r="EN34" s="263"/>
      <c r="EO34" s="263"/>
      <c r="EP34" s="263"/>
      <c r="EQ34" s="263"/>
      <c r="ER34" s="254" t="s">
        <v>153</v>
      </c>
      <c r="ES34" s="254"/>
      <c r="ET34" s="254"/>
      <c r="EU34" s="254"/>
      <c r="EV34" s="263"/>
      <c r="EW34" s="263"/>
      <c r="EX34" s="263"/>
      <c r="EY34" s="263"/>
      <c r="EZ34" s="263"/>
      <c r="FA34" s="263"/>
      <c r="FB34" s="263"/>
      <c r="FC34" s="263"/>
      <c r="FD34" s="263"/>
      <c r="FE34" s="263"/>
      <c r="FF34" s="263"/>
      <c r="FG34" s="263"/>
      <c r="FH34" s="263"/>
      <c r="FI34" s="263"/>
      <c r="FJ34" s="263"/>
      <c r="FK34" s="263"/>
      <c r="FL34" s="263"/>
      <c r="FM34" s="254" t="s">
        <v>153</v>
      </c>
      <c r="FN34" s="254"/>
      <c r="FO34" s="254"/>
      <c r="FP34" s="254"/>
      <c r="FQ34" s="263"/>
      <c r="FR34" s="263"/>
      <c r="FS34" s="263"/>
      <c r="FT34" s="263"/>
      <c r="FU34" s="263"/>
      <c r="FV34" s="263"/>
      <c r="FW34" s="263"/>
      <c r="FX34" s="263"/>
      <c r="FY34" s="263"/>
      <c r="FZ34" s="263"/>
      <c r="GA34" s="263"/>
      <c r="GB34" s="263"/>
      <c r="GC34" s="263"/>
      <c r="GD34" s="263"/>
      <c r="GE34" s="263"/>
      <c r="GF34" s="263"/>
      <c r="GG34" s="263"/>
      <c r="GH34" s="254" t="s">
        <v>153</v>
      </c>
      <c r="GI34" s="254"/>
      <c r="GJ34" s="254"/>
      <c r="GK34" s="254"/>
      <c r="GL34" s="263"/>
      <c r="GM34" s="263"/>
      <c r="GN34" s="263"/>
      <c r="GO34" s="263"/>
      <c r="GP34" s="263"/>
      <c r="GQ34" s="263"/>
      <c r="GR34" s="263"/>
      <c r="GS34" s="263"/>
      <c r="GT34" s="263"/>
      <c r="GU34" s="263"/>
      <c r="GV34" s="263"/>
      <c r="GW34" s="263"/>
      <c r="GX34" s="263"/>
      <c r="GY34" s="263"/>
      <c r="GZ34" s="263"/>
      <c r="HA34" s="263"/>
      <c r="HB34" s="263"/>
      <c r="HC34" s="254" t="s">
        <v>153</v>
      </c>
      <c r="HD34" s="254"/>
      <c r="HE34" s="254"/>
      <c r="HF34" s="254"/>
      <c r="HG34" s="263"/>
      <c r="HH34" s="263"/>
      <c r="HI34" s="263"/>
      <c r="HJ34" s="263"/>
      <c r="HK34" s="263"/>
      <c r="HL34" s="263"/>
      <c r="HM34" s="263"/>
      <c r="HN34" s="263"/>
      <c r="HO34" s="263"/>
      <c r="HP34" s="263"/>
      <c r="HQ34" s="263"/>
      <c r="HR34" s="263"/>
      <c r="HS34" s="263"/>
      <c r="HT34" s="263"/>
      <c r="HU34" s="263"/>
      <c r="HV34" s="263"/>
      <c r="HW34" s="263"/>
      <c r="HX34" s="254" t="s">
        <v>153</v>
      </c>
      <c r="HY34" s="254"/>
      <c r="HZ34" s="254"/>
      <c r="IA34" s="254"/>
      <c r="IB34" s="263"/>
      <c r="IC34" s="263"/>
      <c r="ID34" s="263"/>
      <c r="IE34" s="263"/>
      <c r="IF34" s="263"/>
      <c r="IG34" s="263"/>
      <c r="IH34" s="263"/>
      <c r="II34" s="263"/>
      <c r="IJ34" s="263"/>
      <c r="IK34" s="263"/>
      <c r="IL34" s="263"/>
      <c r="IM34" s="263"/>
      <c r="IN34" s="263"/>
      <c r="IO34" s="263"/>
      <c r="IP34" s="263"/>
      <c r="IQ34" s="263"/>
      <c r="IR34" s="263"/>
    </row>
    <row r="35" spans="1:252" ht="13.5" customHeight="1">
      <c r="A35" s="129"/>
      <c r="B35" s="129"/>
      <c r="C35" s="264" t="str">
        <f>Заявка!C34</f>
        <v>Серов Илья Васильевич</v>
      </c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4"/>
      <c r="O35" s="129"/>
      <c r="P35" s="129"/>
      <c r="Q35" s="129"/>
      <c r="R35" s="129"/>
      <c r="S35" s="129"/>
      <c r="T35" s="129"/>
      <c r="U35" s="129"/>
      <c r="V35" s="133"/>
      <c r="W35" s="133"/>
      <c r="X35" s="265" t="str">
        <f>C35</f>
        <v>Серов Илья Васильевич</v>
      </c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133"/>
      <c r="AK35" s="133"/>
      <c r="AL35" s="133"/>
      <c r="AM35" s="133"/>
      <c r="AN35" s="133"/>
      <c r="AO35" s="133"/>
      <c r="AP35" s="133"/>
      <c r="AQ35" s="133"/>
      <c r="AR35" s="133"/>
      <c r="AS35" s="265" t="str">
        <f>X35</f>
        <v>Серов Илья Васильевич</v>
      </c>
      <c r="AT35" s="265"/>
      <c r="AU35" s="265"/>
      <c r="AV35" s="265"/>
      <c r="AW35" s="265"/>
      <c r="AX35" s="265"/>
      <c r="AY35" s="265"/>
      <c r="AZ35" s="265"/>
      <c r="BA35" s="265"/>
      <c r="BB35" s="265"/>
      <c r="BC35" s="265"/>
      <c r="BD35" s="265"/>
      <c r="BE35" s="133"/>
      <c r="BF35" s="133"/>
      <c r="BG35" s="133"/>
      <c r="BH35" s="133"/>
      <c r="BI35" s="133"/>
      <c r="BJ35" s="133"/>
      <c r="BK35" s="133"/>
      <c r="BL35" s="133"/>
      <c r="BM35" s="133"/>
      <c r="BN35" s="265" t="str">
        <f>AS35</f>
        <v>Серов Илья Васильевич</v>
      </c>
      <c r="BO35" s="265"/>
      <c r="BP35" s="265"/>
      <c r="BQ35" s="265"/>
      <c r="BR35" s="265"/>
      <c r="BS35" s="265"/>
      <c r="BT35" s="265"/>
      <c r="BU35" s="265"/>
      <c r="BV35" s="265"/>
      <c r="BW35" s="265"/>
      <c r="BX35" s="265"/>
      <c r="BY35" s="265"/>
      <c r="BZ35" s="133"/>
      <c r="CA35" s="133"/>
      <c r="CB35" s="133"/>
      <c r="CC35" s="133"/>
      <c r="CD35" s="133"/>
      <c r="CE35" s="133"/>
      <c r="CF35" s="133"/>
      <c r="CG35" s="133"/>
      <c r="CH35" s="133"/>
      <c r="CI35" s="265" t="str">
        <f>BN35</f>
        <v>Серов Илья Васильевич</v>
      </c>
      <c r="CJ35" s="265"/>
      <c r="CK35" s="265"/>
      <c r="CL35" s="265"/>
      <c r="CM35" s="265"/>
      <c r="CN35" s="265"/>
      <c r="CO35" s="265"/>
      <c r="CP35" s="265"/>
      <c r="CQ35" s="265"/>
      <c r="CR35" s="265"/>
      <c r="CS35" s="265"/>
      <c r="CT35" s="265"/>
      <c r="CU35" s="133"/>
      <c r="CV35" s="133"/>
      <c r="CW35" s="133"/>
      <c r="CX35" s="133"/>
      <c r="CY35" s="133"/>
      <c r="CZ35" s="133"/>
      <c r="DA35" s="133"/>
      <c r="DB35" s="133"/>
      <c r="DC35" s="133"/>
      <c r="DD35" s="265" t="str">
        <f>CI35</f>
        <v>Серов Илья Васильевич</v>
      </c>
      <c r="DE35" s="265"/>
      <c r="DF35" s="265"/>
      <c r="DG35" s="265"/>
      <c r="DH35" s="265"/>
      <c r="DI35" s="265"/>
      <c r="DJ35" s="265"/>
      <c r="DK35" s="265"/>
      <c r="DL35" s="265"/>
      <c r="DM35" s="265"/>
      <c r="DN35" s="265"/>
      <c r="DO35" s="265"/>
      <c r="DP35" s="133"/>
      <c r="DQ35" s="133"/>
      <c r="DR35" s="133"/>
      <c r="DS35" s="133"/>
      <c r="DT35" s="133"/>
      <c r="DU35" s="133"/>
      <c r="DV35" s="133"/>
      <c r="DW35" s="133"/>
      <c r="DX35" s="133"/>
      <c r="DY35" s="265" t="str">
        <f>DD35</f>
        <v>Серов Илья Васильевич</v>
      </c>
      <c r="DZ35" s="265"/>
      <c r="EA35" s="265"/>
      <c r="EB35" s="265"/>
      <c r="EC35" s="265"/>
      <c r="ED35" s="265"/>
      <c r="EE35" s="265"/>
      <c r="EF35" s="265"/>
      <c r="EG35" s="265"/>
      <c r="EH35" s="265"/>
      <c r="EI35" s="265"/>
      <c r="EJ35" s="265"/>
      <c r="EK35" s="133"/>
      <c r="EL35" s="133"/>
      <c r="EM35" s="133"/>
      <c r="EN35" s="133"/>
      <c r="EO35" s="133"/>
      <c r="EP35" s="133"/>
      <c r="EQ35" s="133"/>
      <c r="ER35" s="133"/>
      <c r="ES35" s="133"/>
      <c r="ET35" s="265" t="str">
        <f>DY35</f>
        <v>Серов Илья Васильевич</v>
      </c>
      <c r="EU35" s="265"/>
      <c r="EV35" s="265"/>
      <c r="EW35" s="265"/>
      <c r="EX35" s="265"/>
      <c r="EY35" s="265"/>
      <c r="EZ35" s="265"/>
      <c r="FA35" s="265"/>
      <c r="FB35" s="265"/>
      <c r="FC35" s="265"/>
      <c r="FD35" s="265"/>
      <c r="FE35" s="265"/>
      <c r="FF35" s="133"/>
      <c r="FG35" s="133"/>
      <c r="FH35" s="133"/>
      <c r="FI35" s="133"/>
      <c r="FJ35" s="133"/>
      <c r="FK35" s="133"/>
      <c r="FL35" s="133"/>
      <c r="FM35" s="133"/>
      <c r="FN35" s="133"/>
      <c r="FO35" s="265" t="str">
        <f>ET35</f>
        <v>Серов Илья Васильевич</v>
      </c>
      <c r="FP35" s="265"/>
      <c r="FQ35" s="265"/>
      <c r="FR35" s="265"/>
      <c r="FS35" s="265"/>
      <c r="FT35" s="265"/>
      <c r="FU35" s="265"/>
      <c r="FV35" s="265"/>
      <c r="FW35" s="265"/>
      <c r="FX35" s="265"/>
      <c r="FY35" s="265"/>
      <c r="FZ35" s="265"/>
      <c r="GA35" s="133"/>
      <c r="GB35" s="133"/>
      <c r="GC35" s="133"/>
      <c r="GD35" s="133"/>
      <c r="GE35" s="133"/>
      <c r="GF35" s="133"/>
      <c r="GG35" s="133"/>
      <c r="GH35" s="133"/>
      <c r="GI35" s="133"/>
      <c r="GJ35" s="265" t="str">
        <f>FO35</f>
        <v>Серов Илья Васильевич</v>
      </c>
      <c r="GK35" s="265"/>
      <c r="GL35" s="265"/>
      <c r="GM35" s="265"/>
      <c r="GN35" s="265"/>
      <c r="GO35" s="265"/>
      <c r="GP35" s="265"/>
      <c r="GQ35" s="265"/>
      <c r="GR35" s="265"/>
      <c r="GS35" s="265"/>
      <c r="GT35" s="265"/>
      <c r="GU35" s="265"/>
      <c r="GV35" s="133"/>
      <c r="GW35" s="133"/>
      <c r="GX35" s="133"/>
      <c r="GY35" s="133"/>
      <c r="GZ35" s="133"/>
      <c r="HA35" s="133"/>
      <c r="HB35" s="133"/>
      <c r="HC35" s="133"/>
      <c r="HD35" s="133"/>
      <c r="HE35" s="265" t="str">
        <f>GJ35</f>
        <v>Серов Илья Васильевич</v>
      </c>
      <c r="HF35" s="265"/>
      <c r="HG35" s="265"/>
      <c r="HH35" s="265"/>
      <c r="HI35" s="265"/>
      <c r="HJ35" s="265"/>
      <c r="HK35" s="265"/>
      <c r="HL35" s="265"/>
      <c r="HM35" s="265"/>
      <c r="HN35" s="265"/>
      <c r="HO35" s="265"/>
      <c r="HP35" s="265"/>
      <c r="HQ35" s="133"/>
      <c r="HR35" s="133"/>
      <c r="HS35" s="133"/>
      <c r="HT35" s="133"/>
      <c r="HU35" s="133"/>
      <c r="HV35" s="133"/>
      <c r="HW35" s="133"/>
      <c r="HX35" s="133"/>
      <c r="HY35" s="133"/>
      <c r="HZ35" s="265" t="str">
        <f>HE35</f>
        <v>Серов Илья Васильевич</v>
      </c>
      <c r="IA35" s="265"/>
      <c r="IB35" s="265"/>
      <c r="IC35" s="265"/>
      <c r="ID35" s="265"/>
      <c r="IE35" s="265"/>
      <c r="IF35" s="265"/>
      <c r="IG35" s="265"/>
      <c r="IH35" s="265"/>
      <c r="II35" s="265"/>
      <c r="IJ35" s="265"/>
      <c r="IK35" s="265"/>
      <c r="IL35" s="133"/>
      <c r="IM35" s="133"/>
      <c r="IN35" s="133"/>
      <c r="IO35" s="133"/>
      <c r="IP35" s="133"/>
      <c r="IQ35" s="133"/>
      <c r="IR35" s="133"/>
    </row>
    <row r="36" spans="1:252" ht="13.5" customHeight="1">
      <c r="A36" s="130" t="s">
        <v>154</v>
      </c>
      <c r="B36" s="129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129"/>
      <c r="P36" s="243" t="s">
        <v>119</v>
      </c>
      <c r="Q36" s="243"/>
      <c r="R36" s="126"/>
      <c r="S36" s="126"/>
      <c r="T36" s="126"/>
      <c r="U36" s="126"/>
      <c r="V36" s="145" t="s">
        <v>154</v>
      </c>
      <c r="W36" s="133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133"/>
      <c r="AK36" s="255" t="s">
        <v>119</v>
      </c>
      <c r="AL36" s="255"/>
      <c r="AM36" s="146"/>
      <c r="AN36" s="146"/>
      <c r="AO36" s="146"/>
      <c r="AP36" s="146"/>
      <c r="AQ36" s="145" t="s">
        <v>154</v>
      </c>
      <c r="AR36" s="133"/>
      <c r="AS36" s="265"/>
      <c r="AT36" s="265"/>
      <c r="AU36" s="265"/>
      <c r="AV36" s="265"/>
      <c r="AW36" s="265"/>
      <c r="AX36" s="265"/>
      <c r="AY36" s="265"/>
      <c r="AZ36" s="265"/>
      <c r="BA36" s="265"/>
      <c r="BB36" s="265"/>
      <c r="BC36" s="265"/>
      <c r="BD36" s="265"/>
      <c r="BE36" s="133"/>
      <c r="BF36" s="255" t="s">
        <v>119</v>
      </c>
      <c r="BG36" s="255"/>
      <c r="BH36" s="146"/>
      <c r="BI36" s="146"/>
      <c r="BJ36" s="146"/>
      <c r="BK36" s="146"/>
      <c r="BL36" s="145" t="s">
        <v>154</v>
      </c>
      <c r="BM36" s="133"/>
      <c r="BN36" s="265"/>
      <c r="BO36" s="265"/>
      <c r="BP36" s="265"/>
      <c r="BQ36" s="265"/>
      <c r="BR36" s="265"/>
      <c r="BS36" s="265"/>
      <c r="BT36" s="265"/>
      <c r="BU36" s="265"/>
      <c r="BV36" s="265"/>
      <c r="BW36" s="265"/>
      <c r="BX36" s="265"/>
      <c r="BY36" s="265"/>
      <c r="BZ36" s="133"/>
      <c r="CA36" s="255" t="s">
        <v>119</v>
      </c>
      <c r="CB36" s="255"/>
      <c r="CC36" s="146"/>
      <c r="CD36" s="146"/>
      <c r="CE36" s="146"/>
      <c r="CF36" s="146"/>
      <c r="CG36" s="145" t="s">
        <v>154</v>
      </c>
      <c r="CH36" s="133"/>
      <c r="CI36" s="265"/>
      <c r="CJ36" s="265"/>
      <c r="CK36" s="265"/>
      <c r="CL36" s="265"/>
      <c r="CM36" s="265"/>
      <c r="CN36" s="265"/>
      <c r="CO36" s="265"/>
      <c r="CP36" s="265"/>
      <c r="CQ36" s="265"/>
      <c r="CR36" s="265"/>
      <c r="CS36" s="265"/>
      <c r="CT36" s="265"/>
      <c r="CU36" s="133"/>
      <c r="CV36" s="255" t="s">
        <v>119</v>
      </c>
      <c r="CW36" s="255"/>
      <c r="CX36" s="146"/>
      <c r="CY36" s="146"/>
      <c r="CZ36" s="146"/>
      <c r="DA36" s="146"/>
      <c r="DB36" s="145" t="s">
        <v>154</v>
      </c>
      <c r="DC36" s="133"/>
      <c r="DD36" s="265"/>
      <c r="DE36" s="265"/>
      <c r="DF36" s="265"/>
      <c r="DG36" s="265"/>
      <c r="DH36" s="265"/>
      <c r="DI36" s="265"/>
      <c r="DJ36" s="265"/>
      <c r="DK36" s="265"/>
      <c r="DL36" s="265"/>
      <c r="DM36" s="265"/>
      <c r="DN36" s="265"/>
      <c r="DO36" s="265"/>
      <c r="DP36" s="133"/>
      <c r="DQ36" s="255" t="s">
        <v>119</v>
      </c>
      <c r="DR36" s="255"/>
      <c r="DS36" s="146"/>
      <c r="DT36" s="146"/>
      <c r="DU36" s="146"/>
      <c r="DV36" s="146"/>
      <c r="DW36" s="145" t="s">
        <v>154</v>
      </c>
      <c r="DX36" s="133"/>
      <c r="DY36" s="265"/>
      <c r="DZ36" s="265"/>
      <c r="EA36" s="265"/>
      <c r="EB36" s="265"/>
      <c r="EC36" s="265"/>
      <c r="ED36" s="265"/>
      <c r="EE36" s="265"/>
      <c r="EF36" s="265"/>
      <c r="EG36" s="265"/>
      <c r="EH36" s="265"/>
      <c r="EI36" s="265"/>
      <c r="EJ36" s="265"/>
      <c r="EK36" s="133"/>
      <c r="EL36" s="255" t="s">
        <v>119</v>
      </c>
      <c r="EM36" s="255"/>
      <c r="EN36" s="146"/>
      <c r="EO36" s="146"/>
      <c r="EP36" s="146"/>
      <c r="EQ36" s="146"/>
      <c r="ER36" s="145" t="s">
        <v>154</v>
      </c>
      <c r="ES36" s="133"/>
      <c r="ET36" s="265"/>
      <c r="EU36" s="265"/>
      <c r="EV36" s="265"/>
      <c r="EW36" s="265"/>
      <c r="EX36" s="265"/>
      <c r="EY36" s="265"/>
      <c r="EZ36" s="265"/>
      <c r="FA36" s="265"/>
      <c r="FB36" s="265"/>
      <c r="FC36" s="265"/>
      <c r="FD36" s="265"/>
      <c r="FE36" s="265"/>
      <c r="FF36" s="133"/>
      <c r="FG36" s="255" t="s">
        <v>119</v>
      </c>
      <c r="FH36" s="255"/>
      <c r="FI36" s="146"/>
      <c r="FJ36" s="146"/>
      <c r="FK36" s="146"/>
      <c r="FL36" s="146"/>
      <c r="FM36" s="145" t="s">
        <v>154</v>
      </c>
      <c r="FN36" s="133"/>
      <c r="FO36" s="265"/>
      <c r="FP36" s="265"/>
      <c r="FQ36" s="265"/>
      <c r="FR36" s="265"/>
      <c r="FS36" s="265"/>
      <c r="FT36" s="265"/>
      <c r="FU36" s="265"/>
      <c r="FV36" s="265"/>
      <c r="FW36" s="265"/>
      <c r="FX36" s="265"/>
      <c r="FY36" s="265"/>
      <c r="FZ36" s="265"/>
      <c r="GA36" s="133"/>
      <c r="GB36" s="255" t="s">
        <v>119</v>
      </c>
      <c r="GC36" s="255"/>
      <c r="GD36" s="146"/>
      <c r="GE36" s="146"/>
      <c r="GF36" s="146"/>
      <c r="GG36" s="146"/>
      <c r="GH36" s="145" t="s">
        <v>154</v>
      </c>
      <c r="GI36" s="133"/>
      <c r="GJ36" s="265"/>
      <c r="GK36" s="265"/>
      <c r="GL36" s="265"/>
      <c r="GM36" s="265"/>
      <c r="GN36" s="265"/>
      <c r="GO36" s="265"/>
      <c r="GP36" s="265"/>
      <c r="GQ36" s="265"/>
      <c r="GR36" s="265"/>
      <c r="GS36" s="265"/>
      <c r="GT36" s="265"/>
      <c r="GU36" s="265"/>
      <c r="GV36" s="133"/>
      <c r="GW36" s="255" t="s">
        <v>119</v>
      </c>
      <c r="GX36" s="255"/>
      <c r="GY36" s="146"/>
      <c r="GZ36" s="146"/>
      <c r="HA36" s="146"/>
      <c r="HB36" s="146"/>
      <c r="HC36" s="145" t="s">
        <v>154</v>
      </c>
      <c r="HD36" s="133"/>
      <c r="HE36" s="265"/>
      <c r="HF36" s="265"/>
      <c r="HG36" s="265"/>
      <c r="HH36" s="265"/>
      <c r="HI36" s="265"/>
      <c r="HJ36" s="265"/>
      <c r="HK36" s="265"/>
      <c r="HL36" s="265"/>
      <c r="HM36" s="265"/>
      <c r="HN36" s="265"/>
      <c r="HO36" s="265"/>
      <c r="HP36" s="265"/>
      <c r="HQ36" s="133"/>
      <c r="HR36" s="255" t="s">
        <v>119</v>
      </c>
      <c r="HS36" s="255"/>
      <c r="HT36" s="146"/>
      <c r="HU36" s="146"/>
      <c r="HV36" s="146"/>
      <c r="HW36" s="146"/>
      <c r="HX36" s="145" t="s">
        <v>154</v>
      </c>
      <c r="HY36" s="133"/>
      <c r="HZ36" s="265"/>
      <c r="IA36" s="265"/>
      <c r="IB36" s="265"/>
      <c r="IC36" s="265"/>
      <c r="ID36" s="265"/>
      <c r="IE36" s="265"/>
      <c r="IF36" s="265"/>
      <c r="IG36" s="265"/>
      <c r="IH36" s="265"/>
      <c r="II36" s="265"/>
      <c r="IJ36" s="265"/>
      <c r="IK36" s="265"/>
      <c r="IL36" s="133"/>
      <c r="IM36" s="255" t="s">
        <v>119</v>
      </c>
      <c r="IN36" s="255"/>
      <c r="IO36" s="146"/>
      <c r="IP36" s="146"/>
      <c r="IQ36" s="146"/>
      <c r="IR36" s="146"/>
    </row>
    <row r="37" spans="1:252" ht="13.5" customHeight="1">
      <c r="A37" s="129"/>
      <c r="B37" s="129"/>
      <c r="C37" s="266" t="s">
        <v>155</v>
      </c>
      <c r="D37" s="266"/>
      <c r="E37" s="266"/>
      <c r="F37" s="266"/>
      <c r="G37" s="266"/>
      <c r="H37" s="266"/>
      <c r="I37" s="266"/>
      <c r="J37" s="266"/>
      <c r="K37" s="266"/>
      <c r="L37" s="266"/>
      <c r="M37" s="266"/>
      <c r="N37" s="266"/>
      <c r="O37" s="129"/>
      <c r="P37" s="129"/>
      <c r="Q37" s="129"/>
      <c r="R37" s="129"/>
      <c r="S37" s="129"/>
      <c r="T37" s="129"/>
      <c r="U37" s="129"/>
      <c r="V37" s="133"/>
      <c r="W37" s="133"/>
      <c r="X37" s="267" t="s">
        <v>155</v>
      </c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133"/>
      <c r="AK37" s="133"/>
      <c r="AL37" s="133"/>
      <c r="AM37" s="133"/>
      <c r="AN37" s="133"/>
      <c r="AO37" s="133"/>
      <c r="AP37" s="133"/>
      <c r="AQ37" s="133"/>
      <c r="AR37" s="133"/>
      <c r="AS37" s="267" t="s">
        <v>155</v>
      </c>
      <c r="AT37" s="267"/>
      <c r="AU37" s="267"/>
      <c r="AV37" s="267"/>
      <c r="AW37" s="267"/>
      <c r="AX37" s="267"/>
      <c r="AY37" s="267"/>
      <c r="AZ37" s="267"/>
      <c r="BA37" s="267"/>
      <c r="BB37" s="267"/>
      <c r="BC37" s="267"/>
      <c r="BD37" s="267"/>
      <c r="BE37" s="133"/>
      <c r="BF37" s="133"/>
      <c r="BG37" s="133"/>
      <c r="BH37" s="133"/>
      <c r="BI37" s="133"/>
      <c r="BJ37" s="133"/>
      <c r="BK37" s="133"/>
      <c r="BL37" s="133"/>
      <c r="BM37" s="133"/>
      <c r="BN37" s="267" t="s">
        <v>155</v>
      </c>
      <c r="BO37" s="267"/>
      <c r="BP37" s="267"/>
      <c r="BQ37" s="267"/>
      <c r="BR37" s="267"/>
      <c r="BS37" s="267"/>
      <c r="BT37" s="267"/>
      <c r="BU37" s="267"/>
      <c r="BV37" s="267"/>
      <c r="BW37" s="267"/>
      <c r="BX37" s="267"/>
      <c r="BY37" s="267"/>
      <c r="BZ37" s="133"/>
      <c r="CA37" s="133"/>
      <c r="CB37" s="133"/>
      <c r="CC37" s="133"/>
      <c r="CD37" s="133"/>
      <c r="CE37" s="133"/>
      <c r="CF37" s="133"/>
      <c r="CG37" s="133"/>
      <c r="CH37" s="133"/>
      <c r="CI37" s="267" t="s">
        <v>155</v>
      </c>
      <c r="CJ37" s="267"/>
      <c r="CK37" s="267"/>
      <c r="CL37" s="267"/>
      <c r="CM37" s="267"/>
      <c r="CN37" s="267"/>
      <c r="CO37" s="267"/>
      <c r="CP37" s="267"/>
      <c r="CQ37" s="267"/>
      <c r="CR37" s="267"/>
      <c r="CS37" s="267"/>
      <c r="CT37" s="267"/>
      <c r="CU37" s="133"/>
      <c r="CV37" s="133"/>
      <c r="CW37" s="133"/>
      <c r="CX37" s="133"/>
      <c r="CY37" s="133"/>
      <c r="CZ37" s="133"/>
      <c r="DA37" s="133"/>
      <c r="DB37" s="133"/>
      <c r="DC37" s="133"/>
      <c r="DD37" s="267" t="s">
        <v>155</v>
      </c>
      <c r="DE37" s="267"/>
      <c r="DF37" s="267"/>
      <c r="DG37" s="267"/>
      <c r="DH37" s="267"/>
      <c r="DI37" s="267"/>
      <c r="DJ37" s="267"/>
      <c r="DK37" s="267"/>
      <c r="DL37" s="267"/>
      <c r="DM37" s="267"/>
      <c r="DN37" s="267"/>
      <c r="DO37" s="267"/>
      <c r="DP37" s="133"/>
      <c r="DQ37" s="133"/>
      <c r="DR37" s="133"/>
      <c r="DS37" s="133"/>
      <c r="DT37" s="133"/>
      <c r="DU37" s="133"/>
      <c r="DV37" s="133"/>
      <c r="DW37" s="133"/>
      <c r="DX37" s="133"/>
      <c r="DY37" s="267" t="s">
        <v>155</v>
      </c>
      <c r="DZ37" s="267"/>
      <c r="EA37" s="267"/>
      <c r="EB37" s="267"/>
      <c r="EC37" s="267"/>
      <c r="ED37" s="267"/>
      <c r="EE37" s="267"/>
      <c r="EF37" s="267"/>
      <c r="EG37" s="267"/>
      <c r="EH37" s="267"/>
      <c r="EI37" s="267"/>
      <c r="EJ37" s="267"/>
      <c r="EK37" s="133"/>
      <c r="EL37" s="133"/>
      <c r="EM37" s="133"/>
      <c r="EN37" s="133"/>
      <c r="EO37" s="133"/>
      <c r="EP37" s="133"/>
      <c r="EQ37" s="133"/>
      <c r="ER37" s="133"/>
      <c r="ES37" s="133"/>
      <c r="ET37" s="267" t="s">
        <v>155</v>
      </c>
      <c r="EU37" s="267"/>
      <c r="EV37" s="267"/>
      <c r="EW37" s="267"/>
      <c r="EX37" s="267"/>
      <c r="EY37" s="267"/>
      <c r="EZ37" s="267"/>
      <c r="FA37" s="267"/>
      <c r="FB37" s="267"/>
      <c r="FC37" s="267"/>
      <c r="FD37" s="267"/>
      <c r="FE37" s="267"/>
      <c r="FF37" s="133"/>
      <c r="FG37" s="133"/>
      <c r="FH37" s="133"/>
      <c r="FI37" s="133"/>
      <c r="FJ37" s="133"/>
      <c r="FK37" s="133"/>
      <c r="FL37" s="133"/>
      <c r="FM37" s="133"/>
      <c r="FN37" s="133"/>
      <c r="FO37" s="267" t="s">
        <v>155</v>
      </c>
      <c r="FP37" s="267"/>
      <c r="FQ37" s="267"/>
      <c r="FR37" s="267"/>
      <c r="FS37" s="267"/>
      <c r="FT37" s="267"/>
      <c r="FU37" s="267"/>
      <c r="FV37" s="267"/>
      <c r="FW37" s="267"/>
      <c r="FX37" s="267"/>
      <c r="FY37" s="267"/>
      <c r="FZ37" s="267"/>
      <c r="GA37" s="133"/>
      <c r="GB37" s="133"/>
      <c r="GC37" s="133"/>
      <c r="GD37" s="133"/>
      <c r="GE37" s="133"/>
      <c r="GF37" s="133"/>
      <c r="GG37" s="133"/>
      <c r="GH37" s="133"/>
      <c r="GI37" s="133"/>
      <c r="GJ37" s="267" t="s">
        <v>155</v>
      </c>
      <c r="GK37" s="267"/>
      <c r="GL37" s="267"/>
      <c r="GM37" s="267"/>
      <c r="GN37" s="267"/>
      <c r="GO37" s="267"/>
      <c r="GP37" s="267"/>
      <c r="GQ37" s="267"/>
      <c r="GR37" s="267"/>
      <c r="GS37" s="267"/>
      <c r="GT37" s="267"/>
      <c r="GU37" s="267"/>
      <c r="GV37" s="133"/>
      <c r="GW37" s="133"/>
      <c r="GX37" s="133"/>
      <c r="GY37" s="133"/>
      <c r="GZ37" s="133"/>
      <c r="HA37" s="133"/>
      <c r="HB37" s="133"/>
      <c r="HC37" s="133"/>
      <c r="HD37" s="133"/>
      <c r="HE37" s="267" t="s">
        <v>155</v>
      </c>
      <c r="HF37" s="267"/>
      <c r="HG37" s="267"/>
      <c r="HH37" s="267"/>
      <c r="HI37" s="267"/>
      <c r="HJ37" s="267"/>
      <c r="HK37" s="267"/>
      <c r="HL37" s="267"/>
      <c r="HM37" s="267"/>
      <c r="HN37" s="267"/>
      <c r="HO37" s="267"/>
      <c r="HP37" s="267"/>
      <c r="HQ37" s="133"/>
      <c r="HR37" s="133"/>
      <c r="HS37" s="133"/>
      <c r="HT37" s="133"/>
      <c r="HU37" s="133"/>
      <c r="HV37" s="133"/>
      <c r="HW37" s="133"/>
      <c r="HX37" s="133"/>
      <c r="HY37" s="133"/>
      <c r="HZ37" s="267" t="s">
        <v>155</v>
      </c>
      <c r="IA37" s="267"/>
      <c r="IB37" s="267"/>
      <c r="IC37" s="267"/>
      <c r="ID37" s="267"/>
      <c r="IE37" s="267"/>
      <c r="IF37" s="267"/>
      <c r="IG37" s="267"/>
      <c r="IH37" s="267"/>
      <c r="II37" s="267"/>
      <c r="IJ37" s="267"/>
      <c r="IK37" s="267"/>
      <c r="IL37" s="133"/>
      <c r="IM37" s="133"/>
      <c r="IN37" s="133"/>
      <c r="IO37" s="133"/>
      <c r="IP37" s="133"/>
      <c r="IQ37" s="133"/>
      <c r="IR37" s="133"/>
    </row>
    <row r="38" spans="1:252" ht="13.5" customHeight="1">
      <c r="A38" s="237" t="s">
        <v>156</v>
      </c>
      <c r="B38" s="237"/>
      <c r="C38" s="237"/>
      <c r="D38" s="264" t="str">
        <f>Заявка!C35</f>
        <v>Енина Ольга Петровна</v>
      </c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129"/>
      <c r="P38" s="129"/>
      <c r="Q38" s="129"/>
      <c r="R38" s="129"/>
      <c r="S38" s="129"/>
      <c r="T38" s="129"/>
      <c r="U38" s="129"/>
      <c r="V38" s="268" t="s">
        <v>156</v>
      </c>
      <c r="W38" s="268"/>
      <c r="X38" s="268"/>
      <c r="Y38" s="265" t="str">
        <f>D38</f>
        <v>Енина Ольга Петровна</v>
      </c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133"/>
      <c r="AK38" s="133"/>
      <c r="AL38" s="133"/>
      <c r="AM38" s="133"/>
      <c r="AN38" s="133"/>
      <c r="AO38" s="133"/>
      <c r="AP38" s="133"/>
      <c r="AQ38" s="268" t="s">
        <v>156</v>
      </c>
      <c r="AR38" s="268"/>
      <c r="AS38" s="268"/>
      <c r="AT38" s="265" t="str">
        <f>Y38</f>
        <v>Енина Ольга Петровна</v>
      </c>
      <c r="AU38" s="265"/>
      <c r="AV38" s="265"/>
      <c r="AW38" s="265"/>
      <c r="AX38" s="265"/>
      <c r="AY38" s="265"/>
      <c r="AZ38" s="265"/>
      <c r="BA38" s="265"/>
      <c r="BB38" s="265"/>
      <c r="BC38" s="265"/>
      <c r="BD38" s="265"/>
      <c r="BE38" s="133"/>
      <c r="BF38" s="133"/>
      <c r="BG38" s="133"/>
      <c r="BH38" s="133"/>
      <c r="BI38" s="133"/>
      <c r="BJ38" s="133"/>
      <c r="BK38" s="133"/>
      <c r="BL38" s="268" t="s">
        <v>156</v>
      </c>
      <c r="BM38" s="268"/>
      <c r="BN38" s="268"/>
      <c r="BO38" s="265" t="str">
        <f>AT38</f>
        <v>Енина Ольга Петровна</v>
      </c>
      <c r="BP38" s="265"/>
      <c r="BQ38" s="265"/>
      <c r="BR38" s="265"/>
      <c r="BS38" s="265"/>
      <c r="BT38" s="265"/>
      <c r="BU38" s="265"/>
      <c r="BV38" s="265"/>
      <c r="BW38" s="265"/>
      <c r="BX38" s="265"/>
      <c r="BY38" s="265"/>
      <c r="BZ38" s="133"/>
      <c r="CA38" s="133"/>
      <c r="CB38" s="133"/>
      <c r="CC38" s="133"/>
      <c r="CD38" s="133"/>
      <c r="CE38" s="133"/>
      <c r="CF38" s="133"/>
      <c r="CG38" s="268" t="s">
        <v>156</v>
      </c>
      <c r="CH38" s="268"/>
      <c r="CI38" s="268"/>
      <c r="CJ38" s="265" t="str">
        <f>BO38</f>
        <v>Енина Ольга Петровна</v>
      </c>
      <c r="CK38" s="265"/>
      <c r="CL38" s="265"/>
      <c r="CM38" s="265"/>
      <c r="CN38" s="265"/>
      <c r="CO38" s="265"/>
      <c r="CP38" s="265"/>
      <c r="CQ38" s="265"/>
      <c r="CR38" s="265"/>
      <c r="CS38" s="265"/>
      <c r="CT38" s="265"/>
      <c r="CU38" s="133"/>
      <c r="CV38" s="133"/>
      <c r="CW38" s="133"/>
      <c r="CX38" s="133"/>
      <c r="CY38" s="133"/>
      <c r="CZ38" s="133"/>
      <c r="DA38" s="133"/>
      <c r="DB38" s="268" t="s">
        <v>156</v>
      </c>
      <c r="DC38" s="268"/>
      <c r="DD38" s="268"/>
      <c r="DE38" s="265" t="str">
        <f>CJ38</f>
        <v>Енина Ольга Петровна</v>
      </c>
      <c r="DF38" s="265"/>
      <c r="DG38" s="265"/>
      <c r="DH38" s="265"/>
      <c r="DI38" s="265"/>
      <c r="DJ38" s="265"/>
      <c r="DK38" s="265"/>
      <c r="DL38" s="265"/>
      <c r="DM38" s="265"/>
      <c r="DN38" s="265"/>
      <c r="DO38" s="265"/>
      <c r="DP38" s="133"/>
      <c r="DQ38" s="133"/>
      <c r="DR38" s="133"/>
      <c r="DS38" s="133"/>
      <c r="DT38" s="133"/>
      <c r="DU38" s="133"/>
      <c r="DV38" s="133"/>
      <c r="DW38" s="268" t="s">
        <v>156</v>
      </c>
      <c r="DX38" s="268"/>
      <c r="DY38" s="268"/>
      <c r="DZ38" s="265" t="str">
        <f>DE38</f>
        <v>Енина Ольга Петровна</v>
      </c>
      <c r="EA38" s="265"/>
      <c r="EB38" s="265"/>
      <c r="EC38" s="265"/>
      <c r="ED38" s="265"/>
      <c r="EE38" s="265"/>
      <c r="EF38" s="265"/>
      <c r="EG38" s="265"/>
      <c r="EH38" s="265"/>
      <c r="EI38" s="265"/>
      <c r="EJ38" s="265"/>
      <c r="EK38" s="133"/>
      <c r="EL38" s="133"/>
      <c r="EM38" s="133"/>
      <c r="EN38" s="133"/>
      <c r="EO38" s="133"/>
      <c r="EP38" s="133"/>
      <c r="EQ38" s="133"/>
      <c r="ER38" s="268" t="s">
        <v>156</v>
      </c>
      <c r="ES38" s="268"/>
      <c r="ET38" s="268"/>
      <c r="EU38" s="265" t="str">
        <f>DZ38</f>
        <v>Енина Ольга Петровна</v>
      </c>
      <c r="EV38" s="265"/>
      <c r="EW38" s="265"/>
      <c r="EX38" s="265"/>
      <c r="EY38" s="265"/>
      <c r="EZ38" s="265"/>
      <c r="FA38" s="265"/>
      <c r="FB38" s="265"/>
      <c r="FC38" s="265"/>
      <c r="FD38" s="265"/>
      <c r="FE38" s="265"/>
      <c r="FF38" s="133"/>
      <c r="FG38" s="133"/>
      <c r="FH38" s="133"/>
      <c r="FI38" s="133"/>
      <c r="FJ38" s="133"/>
      <c r="FK38" s="133"/>
      <c r="FL38" s="133"/>
      <c r="FM38" s="268" t="s">
        <v>156</v>
      </c>
      <c r="FN38" s="268"/>
      <c r="FO38" s="268"/>
      <c r="FP38" s="265" t="str">
        <f>EU38</f>
        <v>Енина Ольга Петровна</v>
      </c>
      <c r="FQ38" s="265"/>
      <c r="FR38" s="265"/>
      <c r="FS38" s="265"/>
      <c r="FT38" s="265"/>
      <c r="FU38" s="265"/>
      <c r="FV38" s="265"/>
      <c r="FW38" s="265"/>
      <c r="FX38" s="265"/>
      <c r="FY38" s="265"/>
      <c r="FZ38" s="265"/>
      <c r="GA38" s="133"/>
      <c r="GB38" s="133"/>
      <c r="GC38" s="133"/>
      <c r="GD38" s="133"/>
      <c r="GE38" s="133"/>
      <c r="GF38" s="133"/>
      <c r="GG38" s="133"/>
      <c r="GH38" s="268" t="s">
        <v>156</v>
      </c>
      <c r="GI38" s="268"/>
      <c r="GJ38" s="268"/>
      <c r="GK38" s="265" t="str">
        <f>FP38</f>
        <v>Енина Ольга Петровна</v>
      </c>
      <c r="GL38" s="265"/>
      <c r="GM38" s="265"/>
      <c r="GN38" s="265"/>
      <c r="GO38" s="265"/>
      <c r="GP38" s="265"/>
      <c r="GQ38" s="265"/>
      <c r="GR38" s="265"/>
      <c r="GS38" s="265"/>
      <c r="GT38" s="265"/>
      <c r="GU38" s="265"/>
      <c r="GV38" s="133"/>
      <c r="GW38" s="133"/>
      <c r="GX38" s="133"/>
      <c r="GY38" s="133"/>
      <c r="GZ38" s="133"/>
      <c r="HA38" s="133"/>
      <c r="HB38" s="133"/>
      <c r="HC38" s="268" t="s">
        <v>156</v>
      </c>
      <c r="HD38" s="268"/>
      <c r="HE38" s="268"/>
      <c r="HF38" s="265" t="str">
        <f>GK38</f>
        <v>Енина Ольга Петровна</v>
      </c>
      <c r="HG38" s="265"/>
      <c r="HH38" s="265"/>
      <c r="HI38" s="265"/>
      <c r="HJ38" s="265"/>
      <c r="HK38" s="265"/>
      <c r="HL38" s="265"/>
      <c r="HM38" s="265"/>
      <c r="HN38" s="265"/>
      <c r="HO38" s="265"/>
      <c r="HP38" s="265"/>
      <c r="HQ38" s="133"/>
      <c r="HR38" s="133"/>
      <c r="HS38" s="133"/>
      <c r="HT38" s="133"/>
      <c r="HU38" s="133"/>
      <c r="HV38" s="133"/>
      <c r="HW38" s="133"/>
      <c r="HX38" s="268" t="s">
        <v>156</v>
      </c>
      <c r="HY38" s="268"/>
      <c r="HZ38" s="268"/>
      <c r="IA38" s="265" t="str">
        <f>HF38</f>
        <v>Енина Ольга Петровна</v>
      </c>
      <c r="IB38" s="265"/>
      <c r="IC38" s="265"/>
      <c r="ID38" s="265"/>
      <c r="IE38" s="265"/>
      <c r="IF38" s="265"/>
      <c r="IG38" s="265"/>
      <c r="IH38" s="265"/>
      <c r="II38" s="265"/>
      <c r="IJ38" s="265"/>
      <c r="IK38" s="265"/>
      <c r="IL38" s="133"/>
      <c r="IM38" s="133"/>
      <c r="IN38" s="133"/>
      <c r="IO38" s="133"/>
      <c r="IP38" s="133"/>
      <c r="IQ38" s="133"/>
      <c r="IR38" s="133"/>
    </row>
    <row r="39" spans="1:252" ht="13.5" customHeight="1">
      <c r="A39" s="237"/>
      <c r="B39" s="237"/>
      <c r="C39" s="237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129"/>
      <c r="P39" s="243" t="s">
        <v>119</v>
      </c>
      <c r="Q39" s="243"/>
      <c r="R39" s="126"/>
      <c r="S39" s="126"/>
      <c r="T39" s="126"/>
      <c r="U39" s="126"/>
      <c r="V39" s="268"/>
      <c r="W39" s="268"/>
      <c r="X39" s="268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133"/>
      <c r="AK39" s="255" t="s">
        <v>119</v>
      </c>
      <c r="AL39" s="255"/>
      <c r="AM39" s="146"/>
      <c r="AN39" s="146"/>
      <c r="AO39" s="146"/>
      <c r="AP39" s="146"/>
      <c r="AQ39" s="268"/>
      <c r="AR39" s="268"/>
      <c r="AS39" s="268"/>
      <c r="AT39" s="265"/>
      <c r="AU39" s="265"/>
      <c r="AV39" s="265"/>
      <c r="AW39" s="265"/>
      <c r="AX39" s="265"/>
      <c r="AY39" s="265"/>
      <c r="AZ39" s="265"/>
      <c r="BA39" s="265"/>
      <c r="BB39" s="265"/>
      <c r="BC39" s="265"/>
      <c r="BD39" s="265"/>
      <c r="BE39" s="133"/>
      <c r="BF39" s="255" t="s">
        <v>119</v>
      </c>
      <c r="BG39" s="255"/>
      <c r="BH39" s="146"/>
      <c r="BI39" s="146"/>
      <c r="BJ39" s="146"/>
      <c r="BK39" s="146"/>
      <c r="BL39" s="268"/>
      <c r="BM39" s="268"/>
      <c r="BN39" s="268"/>
      <c r="BO39" s="265"/>
      <c r="BP39" s="265"/>
      <c r="BQ39" s="265"/>
      <c r="BR39" s="265"/>
      <c r="BS39" s="265"/>
      <c r="BT39" s="265"/>
      <c r="BU39" s="265"/>
      <c r="BV39" s="265"/>
      <c r="BW39" s="265"/>
      <c r="BX39" s="265"/>
      <c r="BY39" s="265"/>
      <c r="BZ39" s="133"/>
      <c r="CA39" s="255" t="s">
        <v>119</v>
      </c>
      <c r="CB39" s="255"/>
      <c r="CC39" s="146"/>
      <c r="CD39" s="146"/>
      <c r="CE39" s="146"/>
      <c r="CF39" s="146"/>
      <c r="CG39" s="268"/>
      <c r="CH39" s="268"/>
      <c r="CI39" s="268"/>
      <c r="CJ39" s="265"/>
      <c r="CK39" s="265"/>
      <c r="CL39" s="265"/>
      <c r="CM39" s="265"/>
      <c r="CN39" s="265"/>
      <c r="CO39" s="265"/>
      <c r="CP39" s="265"/>
      <c r="CQ39" s="265"/>
      <c r="CR39" s="265"/>
      <c r="CS39" s="265"/>
      <c r="CT39" s="265"/>
      <c r="CU39" s="133"/>
      <c r="CV39" s="255" t="s">
        <v>119</v>
      </c>
      <c r="CW39" s="255"/>
      <c r="CX39" s="146"/>
      <c r="CY39" s="146"/>
      <c r="CZ39" s="146"/>
      <c r="DA39" s="146"/>
      <c r="DB39" s="268"/>
      <c r="DC39" s="268"/>
      <c r="DD39" s="268"/>
      <c r="DE39" s="265"/>
      <c r="DF39" s="265"/>
      <c r="DG39" s="265"/>
      <c r="DH39" s="265"/>
      <c r="DI39" s="265"/>
      <c r="DJ39" s="265"/>
      <c r="DK39" s="265"/>
      <c r="DL39" s="265"/>
      <c r="DM39" s="265"/>
      <c r="DN39" s="265"/>
      <c r="DO39" s="265"/>
      <c r="DP39" s="133"/>
      <c r="DQ39" s="255" t="s">
        <v>119</v>
      </c>
      <c r="DR39" s="255"/>
      <c r="DS39" s="146"/>
      <c r="DT39" s="146"/>
      <c r="DU39" s="146"/>
      <c r="DV39" s="146"/>
      <c r="DW39" s="268"/>
      <c r="DX39" s="268"/>
      <c r="DY39" s="268"/>
      <c r="DZ39" s="265"/>
      <c r="EA39" s="265"/>
      <c r="EB39" s="265"/>
      <c r="EC39" s="265"/>
      <c r="ED39" s="265"/>
      <c r="EE39" s="265"/>
      <c r="EF39" s="265"/>
      <c r="EG39" s="265"/>
      <c r="EH39" s="265"/>
      <c r="EI39" s="265"/>
      <c r="EJ39" s="265"/>
      <c r="EK39" s="133"/>
      <c r="EL39" s="255" t="s">
        <v>119</v>
      </c>
      <c r="EM39" s="255"/>
      <c r="EN39" s="146"/>
      <c r="EO39" s="146"/>
      <c r="EP39" s="146"/>
      <c r="EQ39" s="146"/>
      <c r="ER39" s="268"/>
      <c r="ES39" s="268"/>
      <c r="ET39" s="268"/>
      <c r="EU39" s="265"/>
      <c r="EV39" s="265"/>
      <c r="EW39" s="265"/>
      <c r="EX39" s="265"/>
      <c r="EY39" s="265"/>
      <c r="EZ39" s="265"/>
      <c r="FA39" s="265"/>
      <c r="FB39" s="265"/>
      <c r="FC39" s="265"/>
      <c r="FD39" s="265"/>
      <c r="FE39" s="265"/>
      <c r="FF39" s="133"/>
      <c r="FG39" s="255" t="s">
        <v>119</v>
      </c>
      <c r="FH39" s="255"/>
      <c r="FI39" s="146"/>
      <c r="FJ39" s="146"/>
      <c r="FK39" s="146"/>
      <c r="FL39" s="146"/>
      <c r="FM39" s="268"/>
      <c r="FN39" s="268"/>
      <c r="FO39" s="268"/>
      <c r="FP39" s="265"/>
      <c r="FQ39" s="265"/>
      <c r="FR39" s="265"/>
      <c r="FS39" s="265"/>
      <c r="FT39" s="265"/>
      <c r="FU39" s="265"/>
      <c r="FV39" s="265"/>
      <c r="FW39" s="265"/>
      <c r="FX39" s="265"/>
      <c r="FY39" s="265"/>
      <c r="FZ39" s="265"/>
      <c r="GA39" s="133"/>
      <c r="GB39" s="255" t="s">
        <v>119</v>
      </c>
      <c r="GC39" s="255"/>
      <c r="GD39" s="146"/>
      <c r="GE39" s="146"/>
      <c r="GF39" s="146"/>
      <c r="GG39" s="146"/>
      <c r="GH39" s="268"/>
      <c r="GI39" s="268"/>
      <c r="GJ39" s="268"/>
      <c r="GK39" s="265"/>
      <c r="GL39" s="265"/>
      <c r="GM39" s="265"/>
      <c r="GN39" s="265"/>
      <c r="GO39" s="265"/>
      <c r="GP39" s="265"/>
      <c r="GQ39" s="265"/>
      <c r="GR39" s="265"/>
      <c r="GS39" s="265"/>
      <c r="GT39" s="265"/>
      <c r="GU39" s="265"/>
      <c r="GV39" s="133"/>
      <c r="GW39" s="255" t="s">
        <v>119</v>
      </c>
      <c r="GX39" s="255"/>
      <c r="GY39" s="146"/>
      <c r="GZ39" s="146"/>
      <c r="HA39" s="146"/>
      <c r="HB39" s="146"/>
      <c r="HC39" s="268"/>
      <c r="HD39" s="268"/>
      <c r="HE39" s="268"/>
      <c r="HF39" s="265"/>
      <c r="HG39" s="265"/>
      <c r="HH39" s="265"/>
      <c r="HI39" s="265"/>
      <c r="HJ39" s="265"/>
      <c r="HK39" s="265"/>
      <c r="HL39" s="265"/>
      <c r="HM39" s="265"/>
      <c r="HN39" s="265"/>
      <c r="HO39" s="265"/>
      <c r="HP39" s="265"/>
      <c r="HQ39" s="133"/>
      <c r="HR39" s="255" t="s">
        <v>119</v>
      </c>
      <c r="HS39" s="255"/>
      <c r="HT39" s="146"/>
      <c r="HU39" s="146"/>
      <c r="HV39" s="146"/>
      <c r="HW39" s="146"/>
      <c r="HX39" s="268"/>
      <c r="HY39" s="268"/>
      <c r="HZ39" s="268"/>
      <c r="IA39" s="265"/>
      <c r="IB39" s="265"/>
      <c r="IC39" s="265"/>
      <c r="ID39" s="265"/>
      <c r="IE39" s="265"/>
      <c r="IF39" s="265"/>
      <c r="IG39" s="265"/>
      <c r="IH39" s="265"/>
      <c r="II39" s="265"/>
      <c r="IJ39" s="265"/>
      <c r="IK39" s="265"/>
      <c r="IL39" s="133"/>
      <c r="IM39" s="255" t="s">
        <v>119</v>
      </c>
      <c r="IN39" s="255"/>
      <c r="IO39" s="146"/>
      <c r="IP39" s="146"/>
      <c r="IQ39" s="146"/>
      <c r="IR39" s="146"/>
    </row>
    <row r="40" spans="1:252" ht="13.5" customHeight="1">
      <c r="A40" s="129"/>
      <c r="B40" s="129"/>
      <c r="C40" s="129"/>
      <c r="D40" s="266" t="s">
        <v>155</v>
      </c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129"/>
      <c r="P40" s="129"/>
      <c r="Q40" s="129"/>
      <c r="R40" s="129"/>
      <c r="S40" s="129"/>
      <c r="T40" s="129"/>
      <c r="U40" s="129"/>
      <c r="V40" s="133"/>
      <c r="W40" s="133"/>
      <c r="X40" s="133"/>
      <c r="Y40" s="267" t="s">
        <v>155</v>
      </c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267" t="s">
        <v>155</v>
      </c>
      <c r="AU40" s="267"/>
      <c r="AV40" s="267"/>
      <c r="AW40" s="267"/>
      <c r="AX40" s="267"/>
      <c r="AY40" s="267"/>
      <c r="AZ40" s="267"/>
      <c r="BA40" s="267"/>
      <c r="BB40" s="267"/>
      <c r="BC40" s="267"/>
      <c r="BD40" s="267"/>
      <c r="BE40" s="133"/>
      <c r="BF40" s="133"/>
      <c r="BG40" s="133"/>
      <c r="BH40" s="133"/>
      <c r="BI40" s="133"/>
      <c r="BJ40" s="133"/>
      <c r="BK40" s="133"/>
      <c r="BL40" s="133"/>
      <c r="BM40" s="133"/>
      <c r="BN40" s="133"/>
      <c r="BO40" s="267" t="s">
        <v>155</v>
      </c>
      <c r="BP40" s="267"/>
      <c r="BQ40" s="267"/>
      <c r="BR40" s="267"/>
      <c r="BS40" s="267"/>
      <c r="BT40" s="267"/>
      <c r="BU40" s="267"/>
      <c r="BV40" s="267"/>
      <c r="BW40" s="267"/>
      <c r="BX40" s="267"/>
      <c r="BY40" s="267"/>
      <c r="BZ40" s="133"/>
      <c r="CA40" s="133"/>
      <c r="CB40" s="133"/>
      <c r="CC40" s="133"/>
      <c r="CD40" s="133"/>
      <c r="CE40" s="133"/>
      <c r="CF40" s="133"/>
      <c r="CG40" s="133"/>
      <c r="CH40" s="133"/>
      <c r="CI40" s="133"/>
      <c r="CJ40" s="267" t="s">
        <v>155</v>
      </c>
      <c r="CK40" s="267"/>
      <c r="CL40" s="267"/>
      <c r="CM40" s="267"/>
      <c r="CN40" s="267"/>
      <c r="CO40" s="267"/>
      <c r="CP40" s="267"/>
      <c r="CQ40" s="267"/>
      <c r="CR40" s="267"/>
      <c r="CS40" s="267"/>
      <c r="CT40" s="267"/>
      <c r="CU40" s="133"/>
      <c r="CV40" s="133"/>
      <c r="CW40" s="133"/>
      <c r="CX40" s="133"/>
      <c r="CY40" s="133"/>
      <c r="CZ40" s="133"/>
      <c r="DA40" s="133"/>
      <c r="DB40" s="133"/>
      <c r="DC40" s="133"/>
      <c r="DD40" s="133"/>
      <c r="DE40" s="267" t="s">
        <v>155</v>
      </c>
      <c r="DF40" s="267"/>
      <c r="DG40" s="267"/>
      <c r="DH40" s="267"/>
      <c r="DI40" s="267"/>
      <c r="DJ40" s="267"/>
      <c r="DK40" s="267"/>
      <c r="DL40" s="267"/>
      <c r="DM40" s="267"/>
      <c r="DN40" s="267"/>
      <c r="DO40" s="267"/>
      <c r="DP40" s="133"/>
      <c r="DQ40" s="133"/>
      <c r="DR40" s="133"/>
      <c r="DS40" s="133"/>
      <c r="DT40" s="133"/>
      <c r="DU40" s="133"/>
      <c r="DV40" s="133"/>
      <c r="DW40" s="133"/>
      <c r="DX40" s="133"/>
      <c r="DY40" s="133"/>
      <c r="DZ40" s="267" t="s">
        <v>155</v>
      </c>
      <c r="EA40" s="267"/>
      <c r="EB40" s="267"/>
      <c r="EC40" s="267"/>
      <c r="ED40" s="267"/>
      <c r="EE40" s="267"/>
      <c r="EF40" s="267"/>
      <c r="EG40" s="267"/>
      <c r="EH40" s="267"/>
      <c r="EI40" s="267"/>
      <c r="EJ40" s="267"/>
      <c r="EK40" s="133"/>
      <c r="EL40" s="133"/>
      <c r="EM40" s="133"/>
      <c r="EN40" s="133"/>
      <c r="EO40" s="133"/>
      <c r="EP40" s="133"/>
      <c r="EQ40" s="133"/>
      <c r="ER40" s="133"/>
      <c r="ES40" s="133"/>
      <c r="ET40" s="133"/>
      <c r="EU40" s="267" t="s">
        <v>155</v>
      </c>
      <c r="EV40" s="267"/>
      <c r="EW40" s="267"/>
      <c r="EX40" s="267"/>
      <c r="EY40" s="267"/>
      <c r="EZ40" s="267"/>
      <c r="FA40" s="267"/>
      <c r="FB40" s="267"/>
      <c r="FC40" s="267"/>
      <c r="FD40" s="267"/>
      <c r="FE40" s="267"/>
      <c r="FF40" s="133"/>
      <c r="FG40" s="133"/>
      <c r="FH40" s="133"/>
      <c r="FI40" s="133"/>
      <c r="FJ40" s="133"/>
      <c r="FK40" s="133"/>
      <c r="FL40" s="133"/>
      <c r="FM40" s="133"/>
      <c r="FN40" s="133"/>
      <c r="FO40" s="133"/>
      <c r="FP40" s="267" t="s">
        <v>155</v>
      </c>
      <c r="FQ40" s="267"/>
      <c r="FR40" s="267"/>
      <c r="FS40" s="267"/>
      <c r="FT40" s="267"/>
      <c r="FU40" s="267"/>
      <c r="FV40" s="267"/>
      <c r="FW40" s="267"/>
      <c r="FX40" s="267"/>
      <c r="FY40" s="267"/>
      <c r="FZ40" s="267"/>
      <c r="GA40" s="133"/>
      <c r="GB40" s="133"/>
      <c r="GC40" s="133"/>
      <c r="GD40" s="133"/>
      <c r="GE40" s="133"/>
      <c r="GF40" s="133"/>
      <c r="GG40" s="133"/>
      <c r="GH40" s="133"/>
      <c r="GI40" s="133"/>
      <c r="GJ40" s="133"/>
      <c r="GK40" s="267" t="s">
        <v>155</v>
      </c>
      <c r="GL40" s="267"/>
      <c r="GM40" s="267"/>
      <c r="GN40" s="267"/>
      <c r="GO40" s="267"/>
      <c r="GP40" s="267"/>
      <c r="GQ40" s="267"/>
      <c r="GR40" s="267"/>
      <c r="GS40" s="267"/>
      <c r="GT40" s="267"/>
      <c r="GU40" s="267"/>
      <c r="GV40" s="133"/>
      <c r="GW40" s="133"/>
      <c r="GX40" s="133"/>
      <c r="GY40" s="133"/>
      <c r="GZ40" s="133"/>
      <c r="HA40" s="133"/>
      <c r="HB40" s="133"/>
      <c r="HC40" s="133"/>
      <c r="HD40" s="133"/>
      <c r="HE40" s="133"/>
      <c r="HF40" s="267" t="s">
        <v>155</v>
      </c>
      <c r="HG40" s="267"/>
      <c r="HH40" s="267"/>
      <c r="HI40" s="267"/>
      <c r="HJ40" s="267"/>
      <c r="HK40" s="267"/>
      <c r="HL40" s="267"/>
      <c r="HM40" s="267"/>
      <c r="HN40" s="267"/>
      <c r="HO40" s="267"/>
      <c r="HP40" s="267"/>
      <c r="HQ40" s="133"/>
      <c r="HR40" s="133"/>
      <c r="HS40" s="133"/>
      <c r="HT40" s="133"/>
      <c r="HU40" s="133"/>
      <c r="HV40" s="133"/>
      <c r="HW40" s="133"/>
      <c r="HX40" s="133"/>
      <c r="HY40" s="133"/>
      <c r="HZ40" s="133"/>
      <c r="IA40" s="267" t="s">
        <v>155</v>
      </c>
      <c r="IB40" s="267"/>
      <c r="IC40" s="267"/>
      <c r="ID40" s="267"/>
      <c r="IE40" s="267"/>
      <c r="IF40" s="267"/>
      <c r="IG40" s="267"/>
      <c r="IH40" s="267"/>
      <c r="II40" s="267"/>
      <c r="IJ40" s="267"/>
      <c r="IK40" s="267"/>
      <c r="IL40" s="133"/>
      <c r="IM40" s="133"/>
      <c r="IN40" s="133"/>
      <c r="IO40" s="133"/>
      <c r="IP40" s="133"/>
      <c r="IQ40" s="133"/>
      <c r="IR40" s="133"/>
    </row>
    <row r="41" spans="1:252" ht="13.5" customHeight="1">
      <c r="A41" s="130" t="s">
        <v>157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45" t="s">
        <v>157</v>
      </c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45" t="s">
        <v>157</v>
      </c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45" t="s">
        <v>157</v>
      </c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45" t="s">
        <v>157</v>
      </c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45" t="s">
        <v>157</v>
      </c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45" t="s">
        <v>157</v>
      </c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  <c r="ER41" s="145" t="s">
        <v>157</v>
      </c>
      <c r="ES41" s="133"/>
      <c r="ET41" s="133"/>
      <c r="EU41" s="133"/>
      <c r="EV41" s="133"/>
      <c r="EW41" s="133"/>
      <c r="EX41" s="133"/>
      <c r="EY41" s="133"/>
      <c r="EZ41" s="133"/>
      <c r="FA41" s="133"/>
      <c r="FB41" s="133"/>
      <c r="FC41" s="133"/>
      <c r="FD41" s="133"/>
      <c r="FE41" s="133"/>
      <c r="FF41" s="133"/>
      <c r="FG41" s="133"/>
      <c r="FH41" s="133"/>
      <c r="FI41" s="133"/>
      <c r="FJ41" s="133"/>
      <c r="FK41" s="133"/>
      <c r="FL41" s="133"/>
      <c r="FM41" s="145" t="s">
        <v>157</v>
      </c>
      <c r="FN41" s="133"/>
      <c r="FO41" s="133"/>
      <c r="FP41" s="133"/>
      <c r="FQ41" s="133"/>
      <c r="FR41" s="133"/>
      <c r="FS41" s="133"/>
      <c r="FT41" s="133"/>
      <c r="FU41" s="133"/>
      <c r="FV41" s="133"/>
      <c r="FW41" s="133"/>
      <c r="FX41" s="133"/>
      <c r="FY41" s="133"/>
      <c r="FZ41" s="133"/>
      <c r="GA41" s="133"/>
      <c r="GB41" s="133"/>
      <c r="GC41" s="133"/>
      <c r="GD41" s="133"/>
      <c r="GE41" s="133"/>
      <c r="GF41" s="133"/>
      <c r="GG41" s="133"/>
      <c r="GH41" s="145" t="s">
        <v>157</v>
      </c>
      <c r="GI41" s="133"/>
      <c r="GJ41" s="133"/>
      <c r="GK41" s="133"/>
      <c r="GL41" s="133"/>
      <c r="GM41" s="133"/>
      <c r="GN41" s="133"/>
      <c r="GO41" s="133"/>
      <c r="GP41" s="133"/>
      <c r="GQ41" s="133"/>
      <c r="GR41" s="133"/>
      <c r="GS41" s="133"/>
      <c r="GT41" s="133"/>
      <c r="GU41" s="133"/>
      <c r="GV41" s="133"/>
      <c r="GW41" s="133"/>
      <c r="GX41" s="133"/>
      <c r="GY41" s="133"/>
      <c r="GZ41" s="133"/>
      <c r="HA41" s="133"/>
      <c r="HB41" s="133"/>
      <c r="HC41" s="145" t="s">
        <v>157</v>
      </c>
      <c r="HD41" s="133"/>
      <c r="HE41" s="133"/>
      <c r="HF41" s="133"/>
      <c r="HG41" s="133"/>
      <c r="HH41" s="133"/>
      <c r="HI41" s="133"/>
      <c r="HJ41" s="133"/>
      <c r="HK41" s="133"/>
      <c r="HL41" s="133"/>
      <c r="HM41" s="133"/>
      <c r="HN41" s="133"/>
      <c r="HO41" s="133"/>
      <c r="HP41" s="133"/>
      <c r="HQ41" s="133"/>
      <c r="HR41" s="133"/>
      <c r="HS41" s="133"/>
      <c r="HT41" s="133"/>
      <c r="HU41" s="133"/>
      <c r="HV41" s="133"/>
      <c r="HW41" s="133"/>
      <c r="HX41" s="145" t="s">
        <v>157</v>
      </c>
      <c r="HY41" s="133"/>
      <c r="HZ41" s="133"/>
      <c r="IA41" s="133"/>
      <c r="IB41" s="133"/>
      <c r="IC41" s="133"/>
      <c r="ID41" s="133"/>
      <c r="IE41" s="133"/>
      <c r="IF41" s="133"/>
      <c r="IG41" s="133"/>
      <c r="IH41" s="133"/>
      <c r="II41" s="133"/>
      <c r="IJ41" s="133"/>
      <c r="IK41" s="133"/>
      <c r="IL41" s="133"/>
      <c r="IM41" s="133"/>
      <c r="IN41" s="133"/>
      <c r="IO41" s="133"/>
      <c r="IP41" s="133"/>
      <c r="IQ41" s="133"/>
      <c r="IR41" s="133"/>
    </row>
    <row r="42" spans="1:252" ht="13.5" customHeight="1">
      <c r="A42" s="269" t="str">
        <f>Заявка!C36</f>
        <v>Жижирум Ольга Александровна</v>
      </c>
      <c r="B42" s="269"/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133"/>
      <c r="P42" s="133"/>
      <c r="Q42" s="133"/>
      <c r="R42" s="133"/>
      <c r="S42" s="133"/>
      <c r="T42" s="133"/>
      <c r="U42" s="133"/>
      <c r="V42" s="265" t="str">
        <f>A42</f>
        <v>Жижирум Ольга Александровна</v>
      </c>
      <c r="W42" s="265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  <c r="AJ42" s="133"/>
      <c r="AK42" s="133"/>
      <c r="AL42" s="133"/>
      <c r="AM42" s="133"/>
      <c r="AN42" s="133"/>
      <c r="AO42" s="133"/>
      <c r="AP42" s="133"/>
      <c r="AQ42" s="265" t="str">
        <f>V42</f>
        <v>Жижирум Ольга Александровна</v>
      </c>
      <c r="AR42" s="265"/>
      <c r="AS42" s="265"/>
      <c r="AT42" s="265"/>
      <c r="AU42" s="265"/>
      <c r="AV42" s="265"/>
      <c r="AW42" s="265"/>
      <c r="AX42" s="265"/>
      <c r="AY42" s="265"/>
      <c r="AZ42" s="265"/>
      <c r="BA42" s="265"/>
      <c r="BB42" s="265"/>
      <c r="BC42" s="265"/>
      <c r="BD42" s="265"/>
      <c r="BE42" s="133"/>
      <c r="BF42" s="133"/>
      <c r="BG42" s="133"/>
      <c r="BH42" s="133"/>
      <c r="BI42" s="133"/>
      <c r="BJ42" s="133"/>
      <c r="BK42" s="133"/>
      <c r="BL42" s="265" t="str">
        <f>AQ42</f>
        <v>Жижирум Ольга Александровна</v>
      </c>
      <c r="BM42" s="265"/>
      <c r="BN42" s="265"/>
      <c r="BO42" s="265"/>
      <c r="BP42" s="265"/>
      <c r="BQ42" s="265"/>
      <c r="BR42" s="265"/>
      <c r="BS42" s="265"/>
      <c r="BT42" s="265"/>
      <c r="BU42" s="265"/>
      <c r="BV42" s="265"/>
      <c r="BW42" s="265"/>
      <c r="BX42" s="265"/>
      <c r="BY42" s="265"/>
      <c r="BZ42" s="133"/>
      <c r="CA42" s="133"/>
      <c r="CB42" s="133"/>
      <c r="CC42" s="133"/>
      <c r="CD42" s="133"/>
      <c r="CE42" s="133"/>
      <c r="CF42" s="133"/>
      <c r="CG42" s="265" t="str">
        <f>BL42</f>
        <v>Жижирум Ольга Александровна</v>
      </c>
      <c r="CH42" s="265"/>
      <c r="CI42" s="265"/>
      <c r="CJ42" s="265"/>
      <c r="CK42" s="265"/>
      <c r="CL42" s="265"/>
      <c r="CM42" s="265"/>
      <c r="CN42" s="265"/>
      <c r="CO42" s="265"/>
      <c r="CP42" s="265"/>
      <c r="CQ42" s="265"/>
      <c r="CR42" s="265"/>
      <c r="CS42" s="265"/>
      <c r="CT42" s="265"/>
      <c r="CU42" s="133"/>
      <c r="CV42" s="133"/>
      <c r="CW42" s="133"/>
      <c r="CX42" s="133"/>
      <c r="CY42" s="133"/>
      <c r="CZ42" s="133"/>
      <c r="DA42" s="133"/>
      <c r="DB42" s="265" t="str">
        <f>CG42</f>
        <v>Жижирум Ольга Александровна</v>
      </c>
      <c r="DC42" s="265"/>
      <c r="DD42" s="265"/>
      <c r="DE42" s="265"/>
      <c r="DF42" s="265"/>
      <c r="DG42" s="265"/>
      <c r="DH42" s="265"/>
      <c r="DI42" s="265"/>
      <c r="DJ42" s="265"/>
      <c r="DK42" s="265"/>
      <c r="DL42" s="265"/>
      <c r="DM42" s="265"/>
      <c r="DN42" s="265"/>
      <c r="DO42" s="265"/>
      <c r="DP42" s="133"/>
      <c r="DQ42" s="133"/>
      <c r="DR42" s="133"/>
      <c r="DS42" s="133"/>
      <c r="DT42" s="133"/>
      <c r="DU42" s="133"/>
      <c r="DV42" s="133"/>
      <c r="DW42" s="265" t="str">
        <f>DB42</f>
        <v>Жижирум Ольга Александровна</v>
      </c>
      <c r="DX42" s="265"/>
      <c r="DY42" s="265"/>
      <c r="DZ42" s="265"/>
      <c r="EA42" s="265"/>
      <c r="EB42" s="265"/>
      <c r="EC42" s="265"/>
      <c r="ED42" s="265"/>
      <c r="EE42" s="265"/>
      <c r="EF42" s="265"/>
      <c r="EG42" s="265"/>
      <c r="EH42" s="265"/>
      <c r="EI42" s="265"/>
      <c r="EJ42" s="265"/>
      <c r="EK42" s="133"/>
      <c r="EL42" s="133"/>
      <c r="EM42" s="133"/>
      <c r="EN42" s="133"/>
      <c r="EO42" s="133"/>
      <c r="EP42" s="133"/>
      <c r="EQ42" s="133"/>
      <c r="ER42" s="265" t="str">
        <f>DW42</f>
        <v>Жижирум Ольга Александровна</v>
      </c>
      <c r="ES42" s="265"/>
      <c r="ET42" s="265"/>
      <c r="EU42" s="265"/>
      <c r="EV42" s="265"/>
      <c r="EW42" s="265"/>
      <c r="EX42" s="265"/>
      <c r="EY42" s="265"/>
      <c r="EZ42" s="265"/>
      <c r="FA42" s="265"/>
      <c r="FB42" s="265"/>
      <c r="FC42" s="265"/>
      <c r="FD42" s="265"/>
      <c r="FE42" s="265"/>
      <c r="FF42" s="133"/>
      <c r="FG42" s="133"/>
      <c r="FH42" s="133"/>
      <c r="FI42" s="133"/>
      <c r="FJ42" s="133"/>
      <c r="FK42" s="133"/>
      <c r="FL42" s="133"/>
      <c r="FM42" s="265" t="str">
        <f>ER42</f>
        <v>Жижирум Ольга Александровна</v>
      </c>
      <c r="FN42" s="265"/>
      <c r="FO42" s="265"/>
      <c r="FP42" s="265"/>
      <c r="FQ42" s="265"/>
      <c r="FR42" s="265"/>
      <c r="FS42" s="265"/>
      <c r="FT42" s="265"/>
      <c r="FU42" s="265"/>
      <c r="FV42" s="265"/>
      <c r="FW42" s="265"/>
      <c r="FX42" s="265"/>
      <c r="FY42" s="265"/>
      <c r="FZ42" s="265"/>
      <c r="GA42" s="133"/>
      <c r="GB42" s="133"/>
      <c r="GC42" s="133"/>
      <c r="GD42" s="133"/>
      <c r="GE42" s="133"/>
      <c r="GF42" s="133"/>
      <c r="GG42" s="133"/>
      <c r="GH42" s="265" t="str">
        <f>FM42</f>
        <v>Жижирум Ольга Александровна</v>
      </c>
      <c r="GI42" s="265"/>
      <c r="GJ42" s="265"/>
      <c r="GK42" s="265"/>
      <c r="GL42" s="265"/>
      <c r="GM42" s="265"/>
      <c r="GN42" s="265"/>
      <c r="GO42" s="265"/>
      <c r="GP42" s="265"/>
      <c r="GQ42" s="265"/>
      <c r="GR42" s="265"/>
      <c r="GS42" s="265"/>
      <c r="GT42" s="265"/>
      <c r="GU42" s="265"/>
      <c r="GV42" s="133"/>
      <c r="GW42" s="133"/>
      <c r="GX42" s="133"/>
      <c r="GY42" s="133"/>
      <c r="GZ42" s="133"/>
      <c r="HA42" s="133"/>
      <c r="HB42" s="133"/>
      <c r="HC42" s="265" t="str">
        <f>GH42</f>
        <v>Жижирум Ольга Александровна</v>
      </c>
      <c r="HD42" s="265"/>
      <c r="HE42" s="265"/>
      <c r="HF42" s="265"/>
      <c r="HG42" s="265"/>
      <c r="HH42" s="265"/>
      <c r="HI42" s="265"/>
      <c r="HJ42" s="265"/>
      <c r="HK42" s="265"/>
      <c r="HL42" s="265"/>
      <c r="HM42" s="265"/>
      <c r="HN42" s="265"/>
      <c r="HO42" s="265"/>
      <c r="HP42" s="265"/>
      <c r="HQ42" s="133"/>
      <c r="HR42" s="133"/>
      <c r="HS42" s="133"/>
      <c r="HT42" s="133"/>
      <c r="HU42" s="133"/>
      <c r="HV42" s="133"/>
      <c r="HW42" s="133"/>
      <c r="HX42" s="265" t="str">
        <f>HC42</f>
        <v>Жижирум Ольга Александровна</v>
      </c>
      <c r="HY42" s="265"/>
      <c r="HZ42" s="265"/>
      <c r="IA42" s="265"/>
      <c r="IB42" s="265"/>
      <c r="IC42" s="265"/>
      <c r="ID42" s="265"/>
      <c r="IE42" s="265"/>
      <c r="IF42" s="265"/>
      <c r="IG42" s="265"/>
      <c r="IH42" s="265"/>
      <c r="II42" s="265"/>
      <c r="IJ42" s="265"/>
      <c r="IK42" s="265"/>
      <c r="IL42" s="133"/>
      <c r="IM42" s="133"/>
      <c r="IN42" s="133"/>
      <c r="IO42" s="133"/>
      <c r="IP42" s="133"/>
      <c r="IQ42" s="133"/>
      <c r="IR42" s="133"/>
    </row>
    <row r="43" spans="1:252" ht="13.5" customHeight="1">
      <c r="A43" s="269"/>
      <c r="B43" s="269"/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133"/>
      <c r="P43" s="270" t="s">
        <v>119</v>
      </c>
      <c r="Q43" s="270"/>
      <c r="R43" s="146"/>
      <c r="S43" s="146"/>
      <c r="T43" s="146"/>
      <c r="U43" s="146"/>
      <c r="V43" s="265"/>
      <c r="W43" s="265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133"/>
      <c r="AK43" s="255" t="s">
        <v>119</v>
      </c>
      <c r="AL43" s="255"/>
      <c r="AM43" s="146"/>
      <c r="AN43" s="146"/>
      <c r="AO43" s="146"/>
      <c r="AP43" s="146"/>
      <c r="AQ43" s="265"/>
      <c r="AR43" s="265"/>
      <c r="AS43" s="265"/>
      <c r="AT43" s="265"/>
      <c r="AU43" s="265"/>
      <c r="AV43" s="265"/>
      <c r="AW43" s="265"/>
      <c r="AX43" s="265"/>
      <c r="AY43" s="265"/>
      <c r="AZ43" s="265"/>
      <c r="BA43" s="265"/>
      <c r="BB43" s="265"/>
      <c r="BC43" s="265"/>
      <c r="BD43" s="265"/>
      <c r="BE43" s="133"/>
      <c r="BF43" s="255" t="s">
        <v>119</v>
      </c>
      <c r="BG43" s="255"/>
      <c r="BH43" s="146"/>
      <c r="BI43" s="146"/>
      <c r="BJ43" s="146"/>
      <c r="BK43" s="146"/>
      <c r="BL43" s="265"/>
      <c r="BM43" s="265"/>
      <c r="BN43" s="265"/>
      <c r="BO43" s="265"/>
      <c r="BP43" s="265"/>
      <c r="BQ43" s="265"/>
      <c r="BR43" s="265"/>
      <c r="BS43" s="265"/>
      <c r="BT43" s="265"/>
      <c r="BU43" s="265"/>
      <c r="BV43" s="265"/>
      <c r="BW43" s="265"/>
      <c r="BX43" s="265"/>
      <c r="BY43" s="265"/>
      <c r="BZ43" s="133"/>
      <c r="CA43" s="255" t="s">
        <v>119</v>
      </c>
      <c r="CB43" s="255"/>
      <c r="CC43" s="146"/>
      <c r="CD43" s="146"/>
      <c r="CE43" s="146"/>
      <c r="CF43" s="146"/>
      <c r="CG43" s="265"/>
      <c r="CH43" s="265"/>
      <c r="CI43" s="265"/>
      <c r="CJ43" s="265"/>
      <c r="CK43" s="265"/>
      <c r="CL43" s="265"/>
      <c r="CM43" s="265"/>
      <c r="CN43" s="265"/>
      <c r="CO43" s="265"/>
      <c r="CP43" s="265"/>
      <c r="CQ43" s="265"/>
      <c r="CR43" s="265"/>
      <c r="CS43" s="265"/>
      <c r="CT43" s="265"/>
      <c r="CU43" s="133"/>
      <c r="CV43" s="255" t="s">
        <v>119</v>
      </c>
      <c r="CW43" s="255"/>
      <c r="CX43" s="146"/>
      <c r="CY43" s="146"/>
      <c r="CZ43" s="146"/>
      <c r="DA43" s="146"/>
      <c r="DB43" s="265"/>
      <c r="DC43" s="265"/>
      <c r="DD43" s="265"/>
      <c r="DE43" s="265"/>
      <c r="DF43" s="265"/>
      <c r="DG43" s="265"/>
      <c r="DH43" s="265"/>
      <c r="DI43" s="265"/>
      <c r="DJ43" s="265"/>
      <c r="DK43" s="265"/>
      <c r="DL43" s="265"/>
      <c r="DM43" s="265"/>
      <c r="DN43" s="265"/>
      <c r="DO43" s="265"/>
      <c r="DP43" s="133"/>
      <c r="DQ43" s="255" t="s">
        <v>119</v>
      </c>
      <c r="DR43" s="255"/>
      <c r="DS43" s="146"/>
      <c r="DT43" s="146"/>
      <c r="DU43" s="146"/>
      <c r="DV43" s="146"/>
      <c r="DW43" s="265"/>
      <c r="DX43" s="265"/>
      <c r="DY43" s="265"/>
      <c r="DZ43" s="265"/>
      <c r="EA43" s="265"/>
      <c r="EB43" s="265"/>
      <c r="EC43" s="265"/>
      <c r="ED43" s="265"/>
      <c r="EE43" s="265"/>
      <c r="EF43" s="265"/>
      <c r="EG43" s="265"/>
      <c r="EH43" s="265"/>
      <c r="EI43" s="265"/>
      <c r="EJ43" s="265"/>
      <c r="EK43" s="133"/>
      <c r="EL43" s="255" t="s">
        <v>119</v>
      </c>
      <c r="EM43" s="255"/>
      <c r="EN43" s="146"/>
      <c r="EO43" s="146"/>
      <c r="EP43" s="146"/>
      <c r="EQ43" s="146"/>
      <c r="ER43" s="265"/>
      <c r="ES43" s="265"/>
      <c r="ET43" s="265"/>
      <c r="EU43" s="265"/>
      <c r="EV43" s="265"/>
      <c r="EW43" s="265"/>
      <c r="EX43" s="265"/>
      <c r="EY43" s="265"/>
      <c r="EZ43" s="265"/>
      <c r="FA43" s="265"/>
      <c r="FB43" s="265"/>
      <c r="FC43" s="265"/>
      <c r="FD43" s="265"/>
      <c r="FE43" s="265"/>
      <c r="FF43" s="133"/>
      <c r="FG43" s="255" t="s">
        <v>119</v>
      </c>
      <c r="FH43" s="255"/>
      <c r="FI43" s="146"/>
      <c r="FJ43" s="146"/>
      <c r="FK43" s="146"/>
      <c r="FL43" s="146"/>
      <c r="FM43" s="265"/>
      <c r="FN43" s="265"/>
      <c r="FO43" s="265"/>
      <c r="FP43" s="265"/>
      <c r="FQ43" s="265"/>
      <c r="FR43" s="265"/>
      <c r="FS43" s="265"/>
      <c r="FT43" s="265"/>
      <c r="FU43" s="265"/>
      <c r="FV43" s="265"/>
      <c r="FW43" s="265"/>
      <c r="FX43" s="265"/>
      <c r="FY43" s="265"/>
      <c r="FZ43" s="265"/>
      <c r="GA43" s="133"/>
      <c r="GB43" s="255" t="s">
        <v>119</v>
      </c>
      <c r="GC43" s="255"/>
      <c r="GD43" s="146"/>
      <c r="GE43" s="146"/>
      <c r="GF43" s="146"/>
      <c r="GG43" s="146"/>
      <c r="GH43" s="265"/>
      <c r="GI43" s="265"/>
      <c r="GJ43" s="265"/>
      <c r="GK43" s="265"/>
      <c r="GL43" s="265"/>
      <c r="GM43" s="265"/>
      <c r="GN43" s="265"/>
      <c r="GO43" s="265"/>
      <c r="GP43" s="265"/>
      <c r="GQ43" s="265"/>
      <c r="GR43" s="265"/>
      <c r="GS43" s="265"/>
      <c r="GT43" s="265"/>
      <c r="GU43" s="265"/>
      <c r="GV43" s="133"/>
      <c r="GW43" s="255" t="s">
        <v>119</v>
      </c>
      <c r="GX43" s="255"/>
      <c r="GY43" s="146"/>
      <c r="GZ43" s="146"/>
      <c r="HA43" s="146"/>
      <c r="HB43" s="146"/>
      <c r="HC43" s="265"/>
      <c r="HD43" s="265"/>
      <c r="HE43" s="265"/>
      <c r="HF43" s="265"/>
      <c r="HG43" s="265"/>
      <c r="HH43" s="265"/>
      <c r="HI43" s="265"/>
      <c r="HJ43" s="265"/>
      <c r="HK43" s="265"/>
      <c r="HL43" s="265"/>
      <c r="HM43" s="265"/>
      <c r="HN43" s="265"/>
      <c r="HO43" s="265"/>
      <c r="HP43" s="265"/>
      <c r="HQ43" s="133"/>
      <c r="HR43" s="255" t="s">
        <v>119</v>
      </c>
      <c r="HS43" s="255"/>
      <c r="HT43" s="146"/>
      <c r="HU43" s="146"/>
      <c r="HV43" s="146"/>
      <c r="HW43" s="146"/>
      <c r="HX43" s="265"/>
      <c r="HY43" s="265"/>
      <c r="HZ43" s="265"/>
      <c r="IA43" s="265"/>
      <c r="IB43" s="265"/>
      <c r="IC43" s="265"/>
      <c r="ID43" s="265"/>
      <c r="IE43" s="265"/>
      <c r="IF43" s="265"/>
      <c r="IG43" s="265"/>
      <c r="IH43" s="265"/>
      <c r="II43" s="265"/>
      <c r="IJ43" s="265"/>
      <c r="IK43" s="265"/>
      <c r="IL43" s="133"/>
      <c r="IM43" s="255" t="s">
        <v>119</v>
      </c>
      <c r="IN43" s="255"/>
      <c r="IO43" s="146"/>
      <c r="IP43" s="146"/>
      <c r="IQ43" s="146"/>
      <c r="IR43" s="146"/>
    </row>
    <row r="44" spans="1:252" ht="13.5" customHeight="1">
      <c r="A44" s="147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7"/>
      <c r="BQ44" s="147"/>
      <c r="BR44" s="147"/>
      <c r="BS44" s="147"/>
      <c r="BT44" s="147"/>
      <c r="BU44" s="147"/>
      <c r="BV44" s="147"/>
      <c r="BW44" s="147"/>
      <c r="BX44" s="147"/>
      <c r="BY44" s="147"/>
      <c r="BZ44" s="147"/>
      <c r="CA44" s="147"/>
      <c r="CB44" s="147"/>
      <c r="CC44" s="147"/>
      <c r="CD44" s="147"/>
      <c r="CE44" s="147"/>
      <c r="CF44" s="147"/>
      <c r="CG44" s="147"/>
      <c r="CH44" s="147"/>
      <c r="CI44" s="147"/>
      <c r="CJ44" s="147"/>
      <c r="CK44" s="147"/>
      <c r="CL44" s="147"/>
      <c r="CM44" s="147"/>
      <c r="CN44" s="147"/>
      <c r="CO44" s="147"/>
      <c r="CP44" s="147"/>
      <c r="CQ44" s="147"/>
      <c r="CR44" s="147"/>
      <c r="CS44" s="147"/>
      <c r="CT44" s="147"/>
      <c r="CU44" s="147"/>
      <c r="CV44" s="147"/>
      <c r="CW44" s="147"/>
      <c r="CX44" s="147"/>
      <c r="CY44" s="147"/>
      <c r="CZ44" s="147"/>
      <c r="DA44" s="147"/>
      <c r="DB44" s="147"/>
      <c r="DC44" s="147"/>
      <c r="DD44" s="147"/>
      <c r="DE44" s="147"/>
      <c r="DF44" s="147"/>
      <c r="DG44" s="147"/>
      <c r="DH44" s="147"/>
      <c r="DI44" s="147"/>
      <c r="DJ44" s="147"/>
      <c r="DK44" s="147"/>
      <c r="DL44" s="147"/>
      <c r="DM44" s="147"/>
      <c r="DN44" s="147"/>
      <c r="DO44" s="147"/>
      <c r="DP44" s="147"/>
      <c r="DQ44" s="147"/>
      <c r="DR44" s="147"/>
      <c r="DS44" s="147"/>
      <c r="DT44" s="147"/>
      <c r="DU44" s="147"/>
      <c r="DV44" s="147"/>
      <c r="DW44" s="147"/>
      <c r="DX44" s="147"/>
      <c r="DY44" s="147"/>
      <c r="DZ44" s="147"/>
      <c r="EA44" s="147"/>
      <c r="EB44" s="147"/>
      <c r="EC44" s="147"/>
      <c r="ED44" s="147"/>
      <c r="EE44" s="147"/>
      <c r="EF44" s="147"/>
      <c r="EG44" s="147"/>
      <c r="EH44" s="147"/>
      <c r="EI44" s="147"/>
      <c r="EJ44" s="147"/>
      <c r="EK44" s="147"/>
      <c r="EL44" s="147"/>
      <c r="EM44" s="147"/>
      <c r="EN44" s="147"/>
      <c r="EO44" s="147"/>
      <c r="EP44" s="147"/>
      <c r="EQ44" s="147"/>
      <c r="ER44" s="147"/>
      <c r="ES44" s="147"/>
      <c r="ET44" s="147"/>
      <c r="EU44" s="147"/>
      <c r="EV44" s="147"/>
      <c r="EW44" s="147"/>
      <c r="EX44" s="147"/>
      <c r="EY44" s="147"/>
      <c r="EZ44" s="147"/>
      <c r="FA44" s="147"/>
      <c r="FB44" s="147"/>
      <c r="FC44" s="147"/>
      <c r="FD44" s="147"/>
      <c r="FE44" s="147"/>
      <c r="FF44" s="147"/>
      <c r="FG44" s="147"/>
      <c r="FH44" s="147"/>
      <c r="FI44" s="147"/>
      <c r="FJ44" s="147"/>
      <c r="FK44" s="147"/>
      <c r="FL44" s="147"/>
      <c r="FM44" s="147"/>
      <c r="FN44" s="147"/>
      <c r="FO44" s="147"/>
      <c r="FP44" s="147"/>
      <c r="FQ44" s="147"/>
      <c r="FR44" s="147"/>
      <c r="FS44" s="147"/>
      <c r="FT44" s="147"/>
      <c r="FU44" s="147"/>
      <c r="FV44" s="147"/>
      <c r="FW44" s="147"/>
      <c r="FX44" s="147"/>
      <c r="FY44" s="147"/>
      <c r="FZ44" s="147"/>
      <c r="GA44" s="147"/>
      <c r="GB44" s="147"/>
      <c r="GC44" s="147"/>
      <c r="GD44" s="147"/>
      <c r="GE44" s="147"/>
      <c r="GF44" s="147"/>
      <c r="GG44" s="147"/>
      <c r="GH44" s="147"/>
      <c r="GI44" s="147"/>
      <c r="GJ44" s="147"/>
      <c r="GK44" s="147"/>
      <c r="GL44" s="147"/>
      <c r="GM44" s="147"/>
      <c r="GN44" s="147"/>
      <c r="GO44" s="147"/>
      <c r="GP44" s="147"/>
      <c r="GQ44" s="147"/>
      <c r="GR44" s="147"/>
      <c r="GS44" s="147"/>
      <c r="GT44" s="147"/>
      <c r="GU44" s="147"/>
      <c r="GV44" s="147"/>
      <c r="GW44" s="147"/>
      <c r="GX44" s="147"/>
      <c r="GY44" s="147"/>
      <c r="GZ44" s="147"/>
      <c r="HA44" s="147"/>
      <c r="HB44" s="147"/>
      <c r="HC44" s="147"/>
      <c r="HD44" s="147"/>
      <c r="HE44" s="147"/>
      <c r="HF44" s="147"/>
      <c r="HG44" s="147"/>
      <c r="HH44" s="147"/>
      <c r="HI44" s="147"/>
      <c r="HJ44" s="147"/>
      <c r="HK44" s="147"/>
      <c r="HL44" s="147"/>
      <c r="HM44" s="147"/>
      <c r="HN44" s="147"/>
      <c r="HO44" s="147"/>
      <c r="HP44" s="147"/>
      <c r="HQ44" s="147"/>
      <c r="HR44" s="147"/>
      <c r="HS44" s="147"/>
      <c r="HT44" s="147"/>
      <c r="HU44" s="147"/>
      <c r="HV44" s="147"/>
      <c r="HW44" s="147"/>
      <c r="HX44" s="147"/>
      <c r="HY44" s="147"/>
      <c r="HZ44" s="147"/>
      <c r="IA44" s="147"/>
      <c r="IB44" s="147"/>
      <c r="IC44" s="147"/>
      <c r="ID44" s="147"/>
      <c r="IE44" s="147"/>
      <c r="IF44" s="147"/>
      <c r="IG44" s="147"/>
      <c r="IH44" s="147"/>
      <c r="II44" s="147"/>
      <c r="IJ44" s="147"/>
      <c r="IK44" s="147"/>
      <c r="IL44" s="147"/>
      <c r="IM44" s="147"/>
      <c r="IN44" s="147"/>
      <c r="IO44" s="147"/>
      <c r="IP44" s="147"/>
      <c r="IQ44" s="147"/>
      <c r="IR44" s="147"/>
    </row>
    <row r="45" spans="1:252" ht="13.5" customHeight="1">
      <c r="A45" s="147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7"/>
      <c r="BR45" s="147"/>
      <c r="BS45" s="147"/>
      <c r="BT45" s="147"/>
      <c r="BU45" s="147"/>
      <c r="BV45" s="147"/>
      <c r="BW45" s="147"/>
      <c r="BX45" s="147"/>
      <c r="BY45" s="147"/>
      <c r="BZ45" s="147"/>
      <c r="CA45" s="147"/>
      <c r="CB45" s="147"/>
      <c r="CC45" s="147"/>
      <c r="CD45" s="147"/>
      <c r="CE45" s="147"/>
      <c r="CF45" s="147"/>
      <c r="CG45" s="147"/>
      <c r="CH45" s="147"/>
      <c r="CI45" s="147"/>
      <c r="CJ45" s="147"/>
      <c r="CK45" s="147"/>
      <c r="CL45" s="147"/>
      <c r="CM45" s="147"/>
      <c r="CN45" s="147"/>
      <c r="CO45" s="147"/>
      <c r="CP45" s="147"/>
      <c r="CQ45" s="147"/>
      <c r="CR45" s="147"/>
      <c r="CS45" s="147"/>
      <c r="CT45" s="147"/>
      <c r="CU45" s="147"/>
      <c r="CV45" s="147"/>
      <c r="CW45" s="147"/>
      <c r="CX45" s="147"/>
      <c r="CY45" s="147"/>
      <c r="CZ45" s="147"/>
      <c r="DA45" s="147"/>
      <c r="DB45" s="147"/>
      <c r="DC45" s="147"/>
      <c r="DD45" s="147"/>
      <c r="DE45" s="147"/>
      <c r="DF45" s="147"/>
      <c r="DG45" s="147"/>
      <c r="DH45" s="147"/>
      <c r="DI45" s="147"/>
      <c r="DJ45" s="147"/>
      <c r="DK45" s="147"/>
      <c r="DL45" s="147"/>
      <c r="DM45" s="147"/>
      <c r="DN45" s="147"/>
      <c r="DO45" s="147"/>
      <c r="DP45" s="147"/>
      <c r="DQ45" s="147"/>
      <c r="DR45" s="147"/>
      <c r="DS45" s="147"/>
      <c r="DT45" s="147"/>
      <c r="DU45" s="147"/>
      <c r="DV45" s="147"/>
      <c r="DW45" s="147"/>
      <c r="DX45" s="147"/>
      <c r="DY45" s="147"/>
      <c r="DZ45" s="147"/>
      <c r="EA45" s="147"/>
      <c r="EB45" s="147"/>
      <c r="EC45" s="147"/>
      <c r="ED45" s="147"/>
      <c r="EE45" s="147"/>
      <c r="EF45" s="147"/>
      <c r="EG45" s="147"/>
      <c r="EH45" s="147"/>
      <c r="EI45" s="147"/>
      <c r="EJ45" s="147"/>
      <c r="EK45" s="147"/>
      <c r="EL45" s="147"/>
      <c r="EM45" s="147"/>
      <c r="EN45" s="147"/>
      <c r="EO45" s="147"/>
      <c r="EP45" s="147"/>
      <c r="EQ45" s="147"/>
      <c r="ER45" s="147"/>
      <c r="ES45" s="147"/>
      <c r="ET45" s="147"/>
      <c r="EU45" s="147"/>
      <c r="EV45" s="147"/>
      <c r="EW45" s="147"/>
      <c r="EX45" s="147"/>
      <c r="EY45" s="147"/>
      <c r="EZ45" s="147"/>
      <c r="FA45" s="147"/>
      <c r="FB45" s="147"/>
      <c r="FC45" s="147"/>
      <c r="FD45" s="147"/>
      <c r="FE45" s="147"/>
      <c r="FF45" s="147"/>
      <c r="FG45" s="147"/>
      <c r="FH45" s="147"/>
      <c r="FI45" s="147"/>
      <c r="FJ45" s="147"/>
      <c r="FK45" s="147"/>
      <c r="FL45" s="147"/>
      <c r="FM45" s="147"/>
      <c r="FN45" s="147"/>
      <c r="FO45" s="147"/>
      <c r="FP45" s="147"/>
      <c r="FQ45" s="147"/>
      <c r="FR45" s="147"/>
      <c r="FS45" s="147"/>
      <c r="FT45" s="147"/>
      <c r="FU45" s="147"/>
      <c r="FV45" s="147"/>
      <c r="FW45" s="147"/>
      <c r="FX45" s="147"/>
      <c r="FY45" s="147"/>
      <c r="FZ45" s="147"/>
      <c r="GA45" s="147"/>
      <c r="GB45" s="147"/>
      <c r="GC45" s="147"/>
      <c r="GD45" s="147"/>
      <c r="GE45" s="147"/>
      <c r="GF45" s="147"/>
      <c r="GG45" s="147"/>
      <c r="GH45" s="147"/>
      <c r="GI45" s="147"/>
      <c r="GJ45" s="147"/>
      <c r="GK45" s="147"/>
      <c r="GL45" s="147"/>
      <c r="GM45" s="147"/>
      <c r="GN45" s="147"/>
      <c r="GO45" s="147"/>
      <c r="GP45" s="147"/>
      <c r="GQ45" s="147"/>
      <c r="GR45" s="147"/>
      <c r="GS45" s="147"/>
      <c r="GT45" s="147"/>
      <c r="GU45" s="147"/>
      <c r="GV45" s="147"/>
      <c r="GW45" s="147"/>
      <c r="GX45" s="147"/>
      <c r="GY45" s="147"/>
      <c r="GZ45" s="147"/>
      <c r="HA45" s="147"/>
      <c r="HB45" s="147"/>
      <c r="HC45" s="147"/>
      <c r="HD45" s="147"/>
      <c r="HE45" s="147"/>
      <c r="HF45" s="147"/>
      <c r="HG45" s="147"/>
      <c r="HH45" s="147"/>
      <c r="HI45" s="147"/>
      <c r="HJ45" s="147"/>
      <c r="HK45" s="147"/>
      <c r="HL45" s="147"/>
      <c r="HM45" s="147"/>
      <c r="HN45" s="147"/>
      <c r="HO45" s="147"/>
      <c r="HP45" s="147"/>
      <c r="HQ45" s="147"/>
      <c r="HR45" s="147"/>
      <c r="HS45" s="147"/>
      <c r="HT45" s="147"/>
      <c r="HU45" s="147"/>
      <c r="HV45" s="147"/>
      <c r="HW45" s="147"/>
      <c r="HX45" s="147"/>
      <c r="HY45" s="147"/>
      <c r="HZ45" s="147"/>
      <c r="IA45" s="147"/>
      <c r="IB45" s="147"/>
      <c r="IC45" s="147"/>
      <c r="ID45" s="147"/>
      <c r="IE45" s="147"/>
      <c r="IF45" s="147"/>
      <c r="IG45" s="147"/>
      <c r="IH45" s="147"/>
      <c r="II45" s="147"/>
      <c r="IJ45" s="147"/>
      <c r="IK45" s="147"/>
      <c r="IL45" s="147"/>
      <c r="IM45" s="147"/>
      <c r="IN45" s="147"/>
      <c r="IO45" s="147"/>
      <c r="IP45" s="147"/>
      <c r="IQ45" s="147"/>
      <c r="IR45" s="147"/>
    </row>
    <row r="46" spans="1:252" ht="13.5" customHeight="1">
      <c r="A46" s="147"/>
      <c r="B46" s="147"/>
      <c r="C46" s="148" t="s">
        <v>158</v>
      </c>
      <c r="D46" s="147"/>
      <c r="E46" s="147"/>
      <c r="F46" s="147"/>
      <c r="G46" s="147"/>
      <c r="H46" s="147"/>
      <c r="I46" s="147"/>
      <c r="J46" s="147" t="s">
        <v>159</v>
      </c>
      <c r="K46" s="147"/>
      <c r="L46" s="147"/>
      <c r="M46" s="147"/>
      <c r="N46" s="147"/>
      <c r="O46" s="271">
        <f>Заявка!M6</f>
        <v>44184</v>
      </c>
      <c r="P46" s="271"/>
      <c r="Q46" s="271"/>
      <c r="R46" s="149" t="str">
        <f>IF(ISBLANK(Заявка!O6),""," - ")</f>
        <v/>
      </c>
      <c r="S46" s="271">
        <f>Заявка!O6</f>
        <v>0</v>
      </c>
      <c r="T46" s="271"/>
      <c r="U46" s="271"/>
      <c r="V46" s="147"/>
      <c r="W46" s="147"/>
      <c r="X46" s="148" t="s">
        <v>158</v>
      </c>
      <c r="Y46" s="147"/>
      <c r="Z46" s="147"/>
      <c r="AA46" s="147"/>
      <c r="AB46" s="147"/>
      <c r="AC46" s="147"/>
      <c r="AD46" s="147"/>
      <c r="AE46" s="58" t="s">
        <v>159</v>
      </c>
      <c r="AF46" s="147"/>
      <c r="AG46" s="147"/>
      <c r="AH46" s="147"/>
      <c r="AI46" s="147"/>
      <c r="AJ46" s="272">
        <f>O46</f>
        <v>44184</v>
      </c>
      <c r="AK46" s="272"/>
      <c r="AL46" s="272"/>
      <c r="AM46" s="149" t="str">
        <f>R46</f>
        <v/>
      </c>
      <c r="AN46" s="272">
        <f>S46</f>
        <v>0</v>
      </c>
      <c r="AO46" s="272"/>
      <c r="AP46" s="272"/>
      <c r="AQ46" s="147"/>
      <c r="AR46" s="147"/>
      <c r="AS46" s="148" t="s">
        <v>158</v>
      </c>
      <c r="AT46" s="147"/>
      <c r="AU46" s="147"/>
      <c r="AV46" s="147"/>
      <c r="AW46" s="147"/>
      <c r="AX46" s="147"/>
      <c r="AY46" s="147"/>
      <c r="AZ46" s="58" t="s">
        <v>159</v>
      </c>
      <c r="BA46" s="147"/>
      <c r="BB46" s="147"/>
      <c r="BC46" s="147"/>
      <c r="BD46" s="147"/>
      <c r="BE46" s="272">
        <f>AJ46</f>
        <v>44184</v>
      </c>
      <c r="BF46" s="272"/>
      <c r="BG46" s="272"/>
      <c r="BH46" s="149" t="str">
        <f>AM46</f>
        <v/>
      </c>
      <c r="BI46" s="272">
        <f>AN46</f>
        <v>0</v>
      </c>
      <c r="BJ46" s="272"/>
      <c r="BK46" s="272"/>
      <c r="BL46" s="147"/>
      <c r="BM46" s="147"/>
      <c r="BN46" s="148" t="s">
        <v>158</v>
      </c>
      <c r="BO46" s="147"/>
      <c r="BP46" s="147"/>
      <c r="BQ46" s="147"/>
      <c r="BR46" s="147"/>
      <c r="BS46" s="147"/>
      <c r="BT46" s="147"/>
      <c r="BU46" s="58" t="s">
        <v>159</v>
      </c>
      <c r="BV46" s="147"/>
      <c r="BW46" s="147"/>
      <c r="BX46" s="147"/>
      <c r="BY46" s="147"/>
      <c r="BZ46" s="272">
        <f>BE46</f>
        <v>44184</v>
      </c>
      <c r="CA46" s="272"/>
      <c r="CB46" s="272"/>
      <c r="CC46" s="149" t="str">
        <f>BH46</f>
        <v/>
      </c>
      <c r="CD46" s="272">
        <f>BI46</f>
        <v>0</v>
      </c>
      <c r="CE46" s="272"/>
      <c r="CF46" s="272"/>
      <c r="CG46" s="147"/>
      <c r="CH46" s="147"/>
      <c r="CI46" s="148" t="s">
        <v>158</v>
      </c>
      <c r="CJ46" s="147"/>
      <c r="CK46" s="147"/>
      <c r="CL46" s="147"/>
      <c r="CM46" s="147"/>
      <c r="CN46" s="147"/>
      <c r="CO46" s="147"/>
      <c r="CP46" s="58" t="s">
        <v>159</v>
      </c>
      <c r="CQ46" s="147"/>
      <c r="CR46" s="147"/>
      <c r="CS46" s="147"/>
      <c r="CT46" s="147"/>
      <c r="CU46" s="272">
        <f>BZ46</f>
        <v>44184</v>
      </c>
      <c r="CV46" s="272"/>
      <c r="CW46" s="272"/>
      <c r="CX46" s="149" t="str">
        <f>CC46</f>
        <v/>
      </c>
      <c r="CY46" s="272">
        <f>CD46</f>
        <v>0</v>
      </c>
      <c r="CZ46" s="272"/>
      <c r="DA46" s="272"/>
      <c r="DB46" s="147"/>
      <c r="DC46" s="147"/>
      <c r="DD46" s="148" t="s">
        <v>158</v>
      </c>
      <c r="DE46" s="147"/>
      <c r="DF46" s="147"/>
      <c r="DG46" s="147"/>
      <c r="DH46" s="147"/>
      <c r="DI46" s="147"/>
      <c r="DJ46" s="147"/>
      <c r="DK46" s="58" t="s">
        <v>159</v>
      </c>
      <c r="DL46" s="147"/>
      <c r="DM46" s="147"/>
      <c r="DN46" s="147"/>
      <c r="DO46" s="147"/>
      <c r="DP46" s="272">
        <f>CU46</f>
        <v>44184</v>
      </c>
      <c r="DQ46" s="272"/>
      <c r="DR46" s="272"/>
      <c r="DS46" s="149" t="str">
        <f>CX46</f>
        <v/>
      </c>
      <c r="DT46" s="272">
        <f>CY46</f>
        <v>0</v>
      </c>
      <c r="DU46" s="272"/>
      <c r="DV46" s="272"/>
      <c r="DW46" s="147"/>
      <c r="DX46" s="147"/>
      <c r="DY46" s="148" t="s">
        <v>158</v>
      </c>
      <c r="DZ46" s="147"/>
      <c r="EA46" s="147"/>
      <c r="EB46" s="147"/>
      <c r="EC46" s="147"/>
      <c r="ED46" s="147"/>
      <c r="EE46" s="147"/>
      <c r="EF46" s="58" t="s">
        <v>159</v>
      </c>
      <c r="EG46" s="147"/>
      <c r="EH46" s="147"/>
      <c r="EI46" s="147"/>
      <c r="EJ46" s="147"/>
      <c r="EK46" s="272">
        <f>DP46</f>
        <v>44184</v>
      </c>
      <c r="EL46" s="272"/>
      <c r="EM46" s="272"/>
      <c r="EN46" s="149" t="str">
        <f>DS46</f>
        <v/>
      </c>
      <c r="EO46" s="272">
        <f>DT46</f>
        <v>0</v>
      </c>
      <c r="EP46" s="272"/>
      <c r="EQ46" s="272"/>
      <c r="ER46" s="147"/>
      <c r="ES46" s="147"/>
      <c r="ET46" s="148" t="s">
        <v>158</v>
      </c>
      <c r="EU46" s="147"/>
      <c r="EV46" s="147"/>
      <c r="EW46" s="147"/>
      <c r="EX46" s="147"/>
      <c r="EY46" s="147"/>
      <c r="EZ46" s="147"/>
      <c r="FA46" s="58" t="s">
        <v>159</v>
      </c>
      <c r="FB46" s="147"/>
      <c r="FC46" s="147"/>
      <c r="FD46" s="147"/>
      <c r="FE46" s="147"/>
      <c r="FF46" s="272">
        <f>EK46</f>
        <v>44184</v>
      </c>
      <c r="FG46" s="272"/>
      <c r="FH46" s="272"/>
      <c r="FI46" s="149" t="str">
        <f>EN46</f>
        <v/>
      </c>
      <c r="FJ46" s="272">
        <f>EO46</f>
        <v>0</v>
      </c>
      <c r="FK46" s="272"/>
      <c r="FL46" s="272"/>
      <c r="FM46" s="147"/>
      <c r="FN46" s="147"/>
      <c r="FO46" s="148" t="s">
        <v>158</v>
      </c>
      <c r="FP46" s="147"/>
      <c r="FQ46" s="147"/>
      <c r="FR46" s="147"/>
      <c r="FS46" s="147"/>
      <c r="FT46" s="147"/>
      <c r="FU46" s="147"/>
      <c r="FV46" s="58" t="s">
        <v>159</v>
      </c>
      <c r="FW46" s="147"/>
      <c r="FX46" s="147"/>
      <c r="FY46" s="147"/>
      <c r="FZ46" s="147"/>
      <c r="GA46" s="272">
        <f>FF46</f>
        <v>44184</v>
      </c>
      <c r="GB46" s="272"/>
      <c r="GC46" s="272"/>
      <c r="GD46" s="149" t="str">
        <f>FI46</f>
        <v/>
      </c>
      <c r="GE46" s="272">
        <f>FJ46</f>
        <v>0</v>
      </c>
      <c r="GF46" s="272"/>
      <c r="GG46" s="272"/>
      <c r="GH46" s="147"/>
      <c r="GI46" s="147"/>
      <c r="GJ46" s="148" t="s">
        <v>158</v>
      </c>
      <c r="GK46" s="147"/>
      <c r="GL46" s="147"/>
      <c r="GM46" s="147"/>
      <c r="GN46" s="147"/>
      <c r="GO46" s="147"/>
      <c r="GP46" s="147"/>
      <c r="GQ46" s="58" t="s">
        <v>159</v>
      </c>
      <c r="GR46" s="147"/>
      <c r="GS46" s="147"/>
      <c r="GT46" s="147"/>
      <c r="GU46" s="147"/>
      <c r="GV46" s="272">
        <f>GA46</f>
        <v>44184</v>
      </c>
      <c r="GW46" s="272"/>
      <c r="GX46" s="272"/>
      <c r="GY46" s="149" t="str">
        <f>GD46</f>
        <v/>
      </c>
      <c r="GZ46" s="272">
        <f>GE46</f>
        <v>0</v>
      </c>
      <c r="HA46" s="272"/>
      <c r="HB46" s="272"/>
      <c r="HC46" s="147"/>
      <c r="HD46" s="147"/>
      <c r="HE46" s="148" t="s">
        <v>158</v>
      </c>
      <c r="HF46" s="147"/>
      <c r="HG46" s="147"/>
      <c r="HH46" s="147"/>
      <c r="HI46" s="147"/>
      <c r="HJ46" s="147"/>
      <c r="HK46" s="147"/>
      <c r="HL46" s="58" t="s">
        <v>159</v>
      </c>
      <c r="HM46" s="147"/>
      <c r="HN46" s="147"/>
      <c r="HO46" s="147"/>
      <c r="HP46" s="147"/>
      <c r="HQ46" s="272">
        <f>GV46</f>
        <v>44184</v>
      </c>
      <c r="HR46" s="272"/>
      <c r="HS46" s="272"/>
      <c r="HT46" s="149" t="str">
        <f>GY46</f>
        <v/>
      </c>
      <c r="HU46" s="272">
        <f>GZ46</f>
        <v>0</v>
      </c>
      <c r="HV46" s="272"/>
      <c r="HW46" s="272"/>
      <c r="HX46" s="147"/>
      <c r="HY46" s="147"/>
      <c r="HZ46" s="148" t="s">
        <v>158</v>
      </c>
      <c r="IA46" s="147"/>
      <c r="IB46" s="147"/>
      <c r="IC46" s="147"/>
      <c r="ID46" s="147"/>
      <c r="IE46" s="147"/>
      <c r="IF46" s="147"/>
      <c r="IG46" s="58" t="s">
        <v>159</v>
      </c>
      <c r="IH46" s="147"/>
      <c r="II46" s="147"/>
      <c r="IJ46" s="147"/>
      <c r="IK46" s="147"/>
      <c r="IL46" s="272">
        <f>HQ46</f>
        <v>44184</v>
      </c>
      <c r="IM46" s="272"/>
      <c r="IN46" s="272"/>
      <c r="IO46" s="149" t="str">
        <f>HT46</f>
        <v/>
      </c>
      <c r="IP46" s="272">
        <f>HU46</f>
        <v>0</v>
      </c>
      <c r="IQ46" s="272"/>
      <c r="IR46" s="272"/>
    </row>
    <row r="47" spans="1:252" ht="13.5" customHeight="1">
      <c r="A47" s="273" t="s">
        <v>160</v>
      </c>
      <c r="B47" s="273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4" t="s">
        <v>160</v>
      </c>
      <c r="W47" s="274"/>
      <c r="X47" s="274"/>
      <c r="Y47" s="274"/>
      <c r="Z47" s="274"/>
      <c r="AA47" s="274"/>
      <c r="AB47" s="274"/>
      <c r="AC47" s="274"/>
      <c r="AD47" s="274"/>
      <c r="AE47" s="274"/>
      <c r="AF47" s="274"/>
      <c r="AG47" s="274"/>
      <c r="AH47" s="274"/>
      <c r="AI47" s="274"/>
      <c r="AJ47" s="274"/>
      <c r="AK47" s="274"/>
      <c r="AL47" s="274"/>
      <c r="AM47" s="274"/>
      <c r="AN47" s="274"/>
      <c r="AO47" s="274"/>
      <c r="AP47" s="274"/>
      <c r="AQ47" s="274" t="s">
        <v>160</v>
      </c>
      <c r="AR47" s="274"/>
      <c r="AS47" s="274"/>
      <c r="AT47" s="274"/>
      <c r="AU47" s="274"/>
      <c r="AV47" s="274"/>
      <c r="AW47" s="274"/>
      <c r="AX47" s="274"/>
      <c r="AY47" s="274"/>
      <c r="AZ47" s="274"/>
      <c r="BA47" s="274"/>
      <c r="BB47" s="274"/>
      <c r="BC47" s="274"/>
      <c r="BD47" s="274"/>
      <c r="BE47" s="274"/>
      <c r="BF47" s="274"/>
      <c r="BG47" s="274"/>
      <c r="BH47" s="274"/>
      <c r="BI47" s="274"/>
      <c r="BJ47" s="274"/>
      <c r="BK47" s="274"/>
      <c r="BL47" s="274" t="s">
        <v>160</v>
      </c>
      <c r="BM47" s="274"/>
      <c r="BN47" s="274"/>
      <c r="BO47" s="274"/>
      <c r="BP47" s="274"/>
      <c r="BQ47" s="274"/>
      <c r="BR47" s="274"/>
      <c r="BS47" s="274"/>
      <c r="BT47" s="274"/>
      <c r="BU47" s="274"/>
      <c r="BV47" s="274"/>
      <c r="BW47" s="274"/>
      <c r="BX47" s="274"/>
      <c r="BY47" s="274"/>
      <c r="BZ47" s="274"/>
      <c r="CA47" s="274"/>
      <c r="CB47" s="274"/>
      <c r="CC47" s="274"/>
      <c r="CD47" s="274"/>
      <c r="CE47" s="274"/>
      <c r="CF47" s="274"/>
      <c r="CG47" s="274" t="s">
        <v>160</v>
      </c>
      <c r="CH47" s="274"/>
      <c r="CI47" s="274"/>
      <c r="CJ47" s="274"/>
      <c r="CK47" s="274"/>
      <c r="CL47" s="274"/>
      <c r="CM47" s="274"/>
      <c r="CN47" s="274"/>
      <c r="CO47" s="274"/>
      <c r="CP47" s="274"/>
      <c r="CQ47" s="274"/>
      <c r="CR47" s="274"/>
      <c r="CS47" s="274"/>
      <c r="CT47" s="274"/>
      <c r="CU47" s="274"/>
      <c r="CV47" s="274"/>
      <c r="CW47" s="274"/>
      <c r="CX47" s="274"/>
      <c r="CY47" s="274"/>
      <c r="CZ47" s="274"/>
      <c r="DA47" s="274"/>
      <c r="DB47" s="274" t="s">
        <v>160</v>
      </c>
      <c r="DC47" s="274"/>
      <c r="DD47" s="274"/>
      <c r="DE47" s="274"/>
      <c r="DF47" s="274"/>
      <c r="DG47" s="274"/>
      <c r="DH47" s="274"/>
      <c r="DI47" s="274"/>
      <c r="DJ47" s="274"/>
      <c r="DK47" s="274"/>
      <c r="DL47" s="274"/>
      <c r="DM47" s="274"/>
      <c r="DN47" s="274"/>
      <c r="DO47" s="274"/>
      <c r="DP47" s="274"/>
      <c r="DQ47" s="274"/>
      <c r="DR47" s="274"/>
      <c r="DS47" s="274"/>
      <c r="DT47" s="274"/>
      <c r="DU47" s="274"/>
      <c r="DV47" s="274"/>
      <c r="DW47" s="274" t="s">
        <v>160</v>
      </c>
      <c r="DX47" s="274"/>
      <c r="DY47" s="274"/>
      <c r="DZ47" s="274"/>
      <c r="EA47" s="274"/>
      <c r="EB47" s="274"/>
      <c r="EC47" s="274"/>
      <c r="ED47" s="274"/>
      <c r="EE47" s="274"/>
      <c r="EF47" s="274"/>
      <c r="EG47" s="274"/>
      <c r="EH47" s="274"/>
      <c r="EI47" s="274"/>
      <c r="EJ47" s="274"/>
      <c r="EK47" s="274"/>
      <c r="EL47" s="274"/>
      <c r="EM47" s="274"/>
      <c r="EN47" s="274"/>
      <c r="EO47" s="274"/>
      <c r="EP47" s="274"/>
      <c r="EQ47" s="274"/>
      <c r="ER47" s="274" t="s">
        <v>160</v>
      </c>
      <c r="ES47" s="274"/>
      <c r="ET47" s="274"/>
      <c r="EU47" s="274"/>
      <c r="EV47" s="274"/>
      <c r="EW47" s="274"/>
      <c r="EX47" s="274"/>
      <c r="EY47" s="274"/>
      <c r="EZ47" s="274"/>
      <c r="FA47" s="274"/>
      <c r="FB47" s="274"/>
      <c r="FC47" s="274"/>
      <c r="FD47" s="274"/>
      <c r="FE47" s="274"/>
      <c r="FF47" s="274"/>
      <c r="FG47" s="274"/>
      <c r="FH47" s="274"/>
      <c r="FI47" s="274"/>
      <c r="FJ47" s="274"/>
      <c r="FK47" s="274"/>
      <c r="FL47" s="274"/>
      <c r="FM47" s="274" t="s">
        <v>160</v>
      </c>
      <c r="FN47" s="274"/>
      <c r="FO47" s="274"/>
      <c r="FP47" s="274"/>
      <c r="FQ47" s="274"/>
      <c r="FR47" s="274"/>
      <c r="FS47" s="274"/>
      <c r="FT47" s="274"/>
      <c r="FU47" s="274"/>
      <c r="FV47" s="274"/>
      <c r="FW47" s="274"/>
      <c r="FX47" s="274"/>
      <c r="FY47" s="274"/>
      <c r="FZ47" s="274"/>
      <c r="GA47" s="274"/>
      <c r="GB47" s="274"/>
      <c r="GC47" s="274"/>
      <c r="GD47" s="274"/>
      <c r="GE47" s="274"/>
      <c r="GF47" s="274"/>
      <c r="GG47" s="274"/>
      <c r="GH47" s="274" t="s">
        <v>160</v>
      </c>
      <c r="GI47" s="274"/>
      <c r="GJ47" s="274"/>
      <c r="GK47" s="274"/>
      <c r="GL47" s="274"/>
      <c r="GM47" s="274"/>
      <c r="GN47" s="274"/>
      <c r="GO47" s="274"/>
      <c r="GP47" s="274"/>
      <c r="GQ47" s="274"/>
      <c r="GR47" s="274"/>
      <c r="GS47" s="274"/>
      <c r="GT47" s="274"/>
      <c r="GU47" s="274"/>
      <c r="GV47" s="274"/>
      <c r="GW47" s="274"/>
      <c r="GX47" s="274"/>
      <c r="GY47" s="274"/>
      <c r="GZ47" s="274"/>
      <c r="HA47" s="274"/>
      <c r="HB47" s="274"/>
      <c r="HC47" s="274" t="s">
        <v>160</v>
      </c>
      <c r="HD47" s="274"/>
      <c r="HE47" s="274"/>
      <c r="HF47" s="274"/>
      <c r="HG47" s="274"/>
      <c r="HH47" s="274"/>
      <c r="HI47" s="274"/>
      <c r="HJ47" s="274"/>
      <c r="HK47" s="274"/>
      <c r="HL47" s="274"/>
      <c r="HM47" s="274"/>
      <c r="HN47" s="274"/>
      <c r="HO47" s="274"/>
      <c r="HP47" s="274"/>
      <c r="HQ47" s="274"/>
      <c r="HR47" s="274"/>
      <c r="HS47" s="274"/>
      <c r="HT47" s="274"/>
      <c r="HU47" s="274"/>
      <c r="HV47" s="274"/>
      <c r="HW47" s="274"/>
      <c r="HX47" s="274" t="s">
        <v>160</v>
      </c>
      <c r="HY47" s="274"/>
      <c r="HZ47" s="274"/>
      <c r="IA47" s="274"/>
      <c r="IB47" s="274"/>
      <c r="IC47" s="274"/>
      <c r="ID47" s="274"/>
      <c r="IE47" s="274"/>
      <c r="IF47" s="274"/>
      <c r="IG47" s="274"/>
      <c r="IH47" s="274"/>
      <c r="II47" s="274"/>
      <c r="IJ47" s="274"/>
      <c r="IK47" s="274"/>
      <c r="IL47" s="274"/>
      <c r="IM47" s="274"/>
      <c r="IN47" s="274"/>
      <c r="IO47" s="274"/>
      <c r="IP47" s="274"/>
      <c r="IQ47" s="274"/>
      <c r="IR47" s="274"/>
    </row>
    <row r="48" spans="1:252" ht="13.5" customHeight="1">
      <c r="A48" s="273"/>
      <c r="B48" s="273"/>
      <c r="C48" s="273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4"/>
      <c r="W48" s="274"/>
      <c r="X48" s="274"/>
      <c r="Y48" s="274"/>
      <c r="Z48" s="274"/>
      <c r="AA48" s="274"/>
      <c r="AB48" s="274"/>
      <c r="AC48" s="274"/>
      <c r="AD48" s="274"/>
      <c r="AE48" s="274"/>
      <c r="AF48" s="274"/>
      <c r="AG48" s="274"/>
      <c r="AH48" s="274"/>
      <c r="AI48" s="274"/>
      <c r="AJ48" s="274"/>
      <c r="AK48" s="274"/>
      <c r="AL48" s="274"/>
      <c r="AM48" s="274"/>
      <c r="AN48" s="274"/>
      <c r="AO48" s="274"/>
      <c r="AP48" s="274"/>
      <c r="AQ48" s="274"/>
      <c r="AR48" s="274"/>
      <c r="AS48" s="274"/>
      <c r="AT48" s="274"/>
      <c r="AU48" s="274"/>
      <c r="AV48" s="274"/>
      <c r="AW48" s="274"/>
      <c r="AX48" s="274"/>
      <c r="AY48" s="274"/>
      <c r="AZ48" s="274"/>
      <c r="BA48" s="274"/>
      <c r="BB48" s="274"/>
      <c r="BC48" s="274"/>
      <c r="BD48" s="274"/>
      <c r="BE48" s="274"/>
      <c r="BF48" s="274"/>
      <c r="BG48" s="274"/>
      <c r="BH48" s="274"/>
      <c r="BI48" s="274"/>
      <c r="BJ48" s="274"/>
      <c r="BK48" s="274"/>
      <c r="BL48" s="274"/>
      <c r="BM48" s="274"/>
      <c r="BN48" s="274"/>
      <c r="BO48" s="274"/>
      <c r="BP48" s="274"/>
      <c r="BQ48" s="274"/>
      <c r="BR48" s="274"/>
      <c r="BS48" s="274"/>
      <c r="BT48" s="274"/>
      <c r="BU48" s="274"/>
      <c r="BV48" s="274"/>
      <c r="BW48" s="274"/>
      <c r="BX48" s="274"/>
      <c r="BY48" s="274"/>
      <c r="BZ48" s="274"/>
      <c r="CA48" s="274"/>
      <c r="CB48" s="274"/>
      <c r="CC48" s="274"/>
      <c r="CD48" s="274"/>
      <c r="CE48" s="274"/>
      <c r="CF48" s="274"/>
      <c r="CG48" s="274"/>
      <c r="CH48" s="274"/>
      <c r="CI48" s="274"/>
      <c r="CJ48" s="274"/>
      <c r="CK48" s="274"/>
      <c r="CL48" s="274"/>
      <c r="CM48" s="274"/>
      <c r="CN48" s="274"/>
      <c r="CO48" s="274"/>
      <c r="CP48" s="274"/>
      <c r="CQ48" s="274"/>
      <c r="CR48" s="274"/>
      <c r="CS48" s="274"/>
      <c r="CT48" s="274"/>
      <c r="CU48" s="274"/>
      <c r="CV48" s="274"/>
      <c r="CW48" s="274"/>
      <c r="CX48" s="274"/>
      <c r="CY48" s="274"/>
      <c r="CZ48" s="274"/>
      <c r="DA48" s="274"/>
      <c r="DB48" s="274"/>
      <c r="DC48" s="274"/>
      <c r="DD48" s="274"/>
      <c r="DE48" s="274"/>
      <c r="DF48" s="274"/>
      <c r="DG48" s="274"/>
      <c r="DH48" s="274"/>
      <c r="DI48" s="274"/>
      <c r="DJ48" s="274"/>
      <c r="DK48" s="274"/>
      <c r="DL48" s="274"/>
      <c r="DM48" s="274"/>
      <c r="DN48" s="274"/>
      <c r="DO48" s="274"/>
      <c r="DP48" s="274"/>
      <c r="DQ48" s="274"/>
      <c r="DR48" s="274"/>
      <c r="DS48" s="274"/>
      <c r="DT48" s="274"/>
      <c r="DU48" s="274"/>
      <c r="DV48" s="274"/>
      <c r="DW48" s="274"/>
      <c r="DX48" s="274"/>
      <c r="DY48" s="274"/>
      <c r="DZ48" s="274"/>
      <c r="EA48" s="274"/>
      <c r="EB48" s="274"/>
      <c r="EC48" s="274"/>
      <c r="ED48" s="274"/>
      <c r="EE48" s="274"/>
      <c r="EF48" s="274"/>
      <c r="EG48" s="274"/>
      <c r="EH48" s="274"/>
      <c r="EI48" s="274"/>
      <c r="EJ48" s="274"/>
      <c r="EK48" s="274"/>
      <c r="EL48" s="274"/>
      <c r="EM48" s="274"/>
      <c r="EN48" s="274"/>
      <c r="EO48" s="274"/>
      <c r="EP48" s="274"/>
      <c r="EQ48" s="274"/>
      <c r="ER48" s="274"/>
      <c r="ES48" s="274"/>
      <c r="ET48" s="274"/>
      <c r="EU48" s="274"/>
      <c r="EV48" s="274"/>
      <c r="EW48" s="274"/>
      <c r="EX48" s="274"/>
      <c r="EY48" s="274"/>
      <c r="EZ48" s="274"/>
      <c r="FA48" s="274"/>
      <c r="FB48" s="274"/>
      <c r="FC48" s="274"/>
      <c r="FD48" s="274"/>
      <c r="FE48" s="274"/>
      <c r="FF48" s="274"/>
      <c r="FG48" s="274"/>
      <c r="FH48" s="274"/>
      <c r="FI48" s="274"/>
      <c r="FJ48" s="274"/>
      <c r="FK48" s="274"/>
      <c r="FL48" s="274"/>
      <c r="FM48" s="274"/>
      <c r="FN48" s="274"/>
      <c r="FO48" s="274"/>
      <c r="FP48" s="274"/>
      <c r="FQ48" s="274"/>
      <c r="FR48" s="274"/>
      <c r="FS48" s="274"/>
      <c r="FT48" s="274"/>
      <c r="FU48" s="274"/>
      <c r="FV48" s="274"/>
      <c r="FW48" s="274"/>
      <c r="FX48" s="274"/>
      <c r="FY48" s="274"/>
      <c r="FZ48" s="274"/>
      <c r="GA48" s="274"/>
      <c r="GB48" s="274"/>
      <c r="GC48" s="274"/>
      <c r="GD48" s="274"/>
      <c r="GE48" s="274"/>
      <c r="GF48" s="274"/>
      <c r="GG48" s="274"/>
      <c r="GH48" s="274"/>
      <c r="GI48" s="274"/>
      <c r="GJ48" s="274"/>
      <c r="GK48" s="274"/>
      <c r="GL48" s="274"/>
      <c r="GM48" s="274"/>
      <c r="GN48" s="274"/>
      <c r="GO48" s="274"/>
      <c r="GP48" s="274"/>
      <c r="GQ48" s="274"/>
      <c r="GR48" s="274"/>
      <c r="GS48" s="274"/>
      <c r="GT48" s="274"/>
      <c r="GU48" s="274"/>
      <c r="GV48" s="274"/>
      <c r="GW48" s="274"/>
      <c r="GX48" s="274"/>
      <c r="GY48" s="274"/>
      <c r="GZ48" s="274"/>
      <c r="HA48" s="274"/>
      <c r="HB48" s="274"/>
      <c r="HC48" s="274"/>
      <c r="HD48" s="274"/>
      <c r="HE48" s="274"/>
      <c r="HF48" s="274"/>
      <c r="HG48" s="274"/>
      <c r="HH48" s="274"/>
      <c r="HI48" s="274"/>
      <c r="HJ48" s="274"/>
      <c r="HK48" s="274"/>
      <c r="HL48" s="274"/>
      <c r="HM48" s="274"/>
      <c r="HN48" s="274"/>
      <c r="HO48" s="274"/>
      <c r="HP48" s="274"/>
      <c r="HQ48" s="274"/>
      <c r="HR48" s="274"/>
      <c r="HS48" s="274"/>
      <c r="HT48" s="274"/>
      <c r="HU48" s="274"/>
      <c r="HV48" s="274"/>
      <c r="HW48" s="274"/>
      <c r="HX48" s="274"/>
      <c r="HY48" s="274"/>
      <c r="HZ48" s="274"/>
      <c r="IA48" s="274"/>
      <c r="IB48" s="274"/>
      <c r="IC48" s="274"/>
      <c r="ID48" s="274"/>
      <c r="IE48" s="274"/>
      <c r="IF48" s="274"/>
      <c r="IG48" s="274"/>
      <c r="IH48" s="274"/>
      <c r="II48" s="274"/>
      <c r="IJ48" s="274"/>
      <c r="IK48" s="274"/>
      <c r="IL48" s="274"/>
      <c r="IM48" s="274"/>
      <c r="IN48" s="274"/>
      <c r="IO48" s="274"/>
      <c r="IP48" s="274"/>
      <c r="IQ48" s="274"/>
      <c r="IR48" s="274"/>
    </row>
    <row r="49" spans="1:252" ht="13.5" customHeight="1">
      <c r="A49" s="150"/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  <c r="BP49" s="151"/>
      <c r="BQ49" s="151"/>
      <c r="BR49" s="151"/>
      <c r="BS49" s="151"/>
      <c r="BT49" s="151"/>
      <c r="BU49" s="151"/>
      <c r="BV49" s="151"/>
      <c r="BW49" s="151"/>
      <c r="BX49" s="151"/>
      <c r="BY49" s="151"/>
      <c r="BZ49" s="151"/>
      <c r="CA49" s="151"/>
      <c r="CB49" s="151"/>
      <c r="CC49" s="151"/>
      <c r="CD49" s="151"/>
      <c r="CE49" s="151"/>
      <c r="CF49" s="151"/>
      <c r="CG49" s="152"/>
      <c r="CH49" s="152"/>
      <c r="CI49" s="152"/>
      <c r="CJ49" s="152"/>
      <c r="CK49" s="152"/>
      <c r="CL49" s="152"/>
      <c r="CM49" s="152"/>
      <c r="CN49" s="152"/>
      <c r="CO49" s="152"/>
      <c r="CP49" s="152"/>
      <c r="CQ49" s="152"/>
      <c r="CR49" s="152"/>
      <c r="CS49" s="152"/>
      <c r="CT49" s="152"/>
      <c r="CU49" s="152"/>
      <c r="CV49" s="152"/>
      <c r="CW49" s="152"/>
      <c r="CX49" s="152"/>
      <c r="CY49" s="152"/>
      <c r="CZ49" s="152"/>
      <c r="DA49" s="152"/>
      <c r="DB49" s="152"/>
      <c r="DC49" s="152"/>
      <c r="DD49" s="152"/>
      <c r="DE49" s="152"/>
      <c r="DF49" s="152"/>
      <c r="DG49" s="152"/>
      <c r="DH49" s="152"/>
      <c r="DI49" s="152"/>
      <c r="DJ49" s="152"/>
      <c r="DK49" s="152"/>
      <c r="DL49" s="152"/>
      <c r="DM49" s="152"/>
      <c r="DN49" s="152"/>
      <c r="DO49" s="152"/>
      <c r="DP49" s="152"/>
      <c r="DQ49" s="152"/>
      <c r="DR49" s="152"/>
      <c r="DS49" s="152"/>
      <c r="DT49" s="152"/>
      <c r="DU49" s="152"/>
      <c r="DV49" s="152"/>
      <c r="DW49" s="152"/>
      <c r="DX49" s="152"/>
      <c r="DY49" s="152"/>
      <c r="DZ49" s="152"/>
      <c r="EA49" s="152"/>
      <c r="EB49" s="152"/>
      <c r="EC49" s="152"/>
      <c r="ED49" s="152"/>
      <c r="EE49" s="152"/>
      <c r="EF49" s="152"/>
      <c r="EG49" s="152"/>
      <c r="EH49" s="152"/>
      <c r="EI49" s="152"/>
      <c r="EJ49" s="152"/>
      <c r="EK49" s="152"/>
      <c r="EL49" s="152"/>
      <c r="EM49" s="152"/>
      <c r="EN49" s="152"/>
      <c r="EO49" s="152"/>
      <c r="EP49" s="152"/>
      <c r="EQ49" s="152"/>
      <c r="ER49" s="152"/>
      <c r="ES49" s="152"/>
      <c r="ET49" s="152"/>
      <c r="EU49" s="152"/>
      <c r="EV49" s="152"/>
      <c r="EW49" s="152"/>
      <c r="EX49" s="152"/>
      <c r="EY49" s="152"/>
      <c r="EZ49" s="152"/>
      <c r="FA49" s="152"/>
      <c r="FB49" s="152"/>
      <c r="FC49" s="152"/>
      <c r="FD49" s="152"/>
      <c r="FE49" s="152"/>
      <c r="FF49" s="152"/>
      <c r="FG49" s="152"/>
      <c r="FH49" s="152"/>
      <c r="FI49" s="152"/>
      <c r="FJ49" s="152"/>
      <c r="FK49" s="152"/>
      <c r="FL49" s="152"/>
      <c r="FM49" s="152"/>
      <c r="FN49" s="152"/>
      <c r="FO49" s="152"/>
      <c r="FP49" s="152"/>
      <c r="FQ49" s="152"/>
      <c r="FR49" s="152"/>
      <c r="FS49" s="152"/>
      <c r="FT49" s="152"/>
      <c r="FU49" s="152"/>
      <c r="FV49" s="152"/>
      <c r="FW49" s="152"/>
      <c r="FX49" s="152"/>
      <c r="FY49" s="152"/>
      <c r="FZ49" s="152"/>
      <c r="GA49" s="152"/>
      <c r="GB49" s="152"/>
      <c r="GC49" s="152"/>
      <c r="GD49" s="152"/>
      <c r="GE49" s="152"/>
      <c r="GF49" s="152"/>
      <c r="GG49" s="152"/>
      <c r="GH49" s="152"/>
      <c r="GI49" s="152"/>
      <c r="GJ49" s="152"/>
      <c r="GK49" s="152"/>
      <c r="GL49" s="152"/>
      <c r="GM49" s="152"/>
      <c r="GN49" s="152"/>
      <c r="GO49" s="152"/>
      <c r="GP49" s="152"/>
      <c r="GQ49" s="152"/>
      <c r="GR49" s="152"/>
      <c r="GS49" s="152"/>
      <c r="GT49" s="152"/>
      <c r="GU49" s="152"/>
      <c r="GV49" s="152"/>
      <c r="GW49" s="152"/>
      <c r="GX49" s="152"/>
      <c r="GY49" s="152"/>
      <c r="GZ49" s="152"/>
      <c r="HA49" s="152"/>
      <c r="HB49" s="152"/>
      <c r="HC49" s="152"/>
      <c r="HD49" s="152"/>
      <c r="HE49" s="152"/>
      <c r="HF49" s="152"/>
      <c r="HG49" s="152"/>
      <c r="HH49" s="152"/>
      <c r="HI49" s="152"/>
      <c r="HJ49" s="152"/>
      <c r="HK49" s="152"/>
      <c r="HL49" s="152"/>
      <c r="HM49" s="152"/>
      <c r="HN49" s="152"/>
      <c r="HO49" s="152"/>
      <c r="HP49" s="152"/>
      <c r="HQ49" s="152"/>
      <c r="HR49" s="152"/>
      <c r="HS49" s="152"/>
      <c r="HT49" s="152"/>
      <c r="HU49" s="152"/>
      <c r="HV49" s="152"/>
      <c r="HW49" s="152"/>
      <c r="HX49" s="152"/>
      <c r="HY49" s="152"/>
      <c r="HZ49" s="152"/>
      <c r="IA49" s="152"/>
      <c r="IB49" s="152"/>
      <c r="IC49" s="152"/>
      <c r="ID49" s="152"/>
      <c r="IE49" s="152"/>
      <c r="IF49" s="152"/>
      <c r="IG49" s="152"/>
      <c r="IH49" s="152"/>
      <c r="II49" s="152"/>
      <c r="IJ49" s="152"/>
      <c r="IK49" s="152"/>
      <c r="IL49" s="152"/>
      <c r="IM49" s="152"/>
      <c r="IN49" s="152"/>
      <c r="IO49" s="152"/>
      <c r="IP49" s="152"/>
      <c r="IQ49" s="152"/>
      <c r="IR49" s="152"/>
    </row>
    <row r="50" spans="1:252" ht="13.5" customHeight="1">
      <c r="A50" s="275" t="s">
        <v>161</v>
      </c>
      <c r="B50" s="275"/>
      <c r="C50" s="275"/>
      <c r="D50" s="275"/>
      <c r="E50" s="275"/>
      <c r="F50" s="275"/>
      <c r="G50" s="275"/>
      <c r="H50" s="275"/>
      <c r="I50" s="275"/>
      <c r="J50" s="275"/>
      <c r="K50" s="275"/>
      <c r="L50" s="153"/>
      <c r="M50" s="153"/>
      <c r="N50" s="276" t="str">
        <f>Заявка!B5&amp;" "&amp;Заявка!B12</f>
        <v xml:space="preserve"> </v>
      </c>
      <c r="O50" s="276"/>
      <c r="P50" s="276"/>
      <c r="Q50" s="276"/>
      <c r="R50" s="276"/>
      <c r="S50" s="276"/>
      <c r="T50" s="276"/>
      <c r="U50" s="276"/>
      <c r="V50" s="277" t="s">
        <v>161</v>
      </c>
      <c r="W50" s="277"/>
      <c r="X50" s="277"/>
      <c r="Y50" s="277"/>
      <c r="Z50" s="277"/>
      <c r="AA50" s="277"/>
      <c r="AB50" s="277"/>
      <c r="AC50" s="277"/>
      <c r="AD50" s="277"/>
      <c r="AE50" s="277"/>
      <c r="AF50" s="277"/>
      <c r="AG50" s="147"/>
      <c r="AH50" s="147"/>
      <c r="AI50" s="278" t="e">
        <f>#REF!</f>
        <v>#REF!</v>
      </c>
      <c r="AJ50" s="278"/>
      <c r="AK50" s="279" t="str">
        <f>N50</f>
        <v xml:space="preserve"> </v>
      </c>
      <c r="AL50" s="279"/>
      <c r="AM50" s="279"/>
      <c r="AN50" s="279"/>
      <c r="AO50" s="279"/>
      <c r="AP50" s="279"/>
      <c r="AQ50" s="277" t="s">
        <v>161</v>
      </c>
      <c r="AR50" s="277"/>
      <c r="AS50" s="277"/>
      <c r="AT50" s="277"/>
      <c r="AU50" s="277"/>
      <c r="AV50" s="277"/>
      <c r="AW50" s="277"/>
      <c r="AX50" s="277"/>
      <c r="AY50" s="277"/>
      <c r="AZ50" s="277"/>
      <c r="BA50" s="277"/>
      <c r="BB50" s="147"/>
      <c r="BC50" s="147"/>
      <c r="BD50" s="278" t="e">
        <f>AI50</f>
        <v>#REF!</v>
      </c>
      <c r="BE50" s="278"/>
      <c r="BF50" s="279" t="str">
        <f>AK50</f>
        <v xml:space="preserve"> </v>
      </c>
      <c r="BG50" s="279"/>
      <c r="BH50" s="279"/>
      <c r="BI50" s="279"/>
      <c r="BJ50" s="279"/>
      <c r="BK50" s="279"/>
      <c r="BL50" s="277" t="s">
        <v>161</v>
      </c>
      <c r="BM50" s="277"/>
      <c r="BN50" s="277"/>
      <c r="BO50" s="277"/>
      <c r="BP50" s="277"/>
      <c r="BQ50" s="277"/>
      <c r="BR50" s="277"/>
      <c r="BS50" s="277"/>
      <c r="BT50" s="277"/>
      <c r="BU50" s="277"/>
      <c r="BV50" s="277"/>
      <c r="BW50" s="147"/>
      <c r="BX50" s="147"/>
      <c r="BY50" s="278" t="e">
        <f>BD50</f>
        <v>#REF!</v>
      </c>
      <c r="BZ50" s="278"/>
      <c r="CA50" s="279" t="str">
        <f>BF50</f>
        <v xml:space="preserve"> </v>
      </c>
      <c r="CB50" s="279"/>
      <c r="CC50" s="279"/>
      <c r="CD50" s="279"/>
      <c r="CE50" s="279"/>
      <c r="CF50" s="279"/>
      <c r="CG50" s="277" t="s">
        <v>161</v>
      </c>
      <c r="CH50" s="277"/>
      <c r="CI50" s="277"/>
      <c r="CJ50" s="277"/>
      <c r="CK50" s="277"/>
      <c r="CL50" s="277"/>
      <c r="CM50" s="277"/>
      <c r="CN50" s="277"/>
      <c r="CO50" s="277"/>
      <c r="CP50" s="277"/>
      <c r="CQ50" s="277"/>
      <c r="CR50" s="147"/>
      <c r="CS50" s="147"/>
      <c r="CT50" s="278" t="e">
        <f>BY50</f>
        <v>#REF!</v>
      </c>
      <c r="CU50" s="278"/>
      <c r="CV50" s="279" t="str">
        <f>CA50</f>
        <v xml:space="preserve"> </v>
      </c>
      <c r="CW50" s="279"/>
      <c r="CX50" s="279"/>
      <c r="CY50" s="279"/>
      <c r="CZ50" s="279"/>
      <c r="DA50" s="279"/>
      <c r="DB50" s="277" t="s">
        <v>161</v>
      </c>
      <c r="DC50" s="277"/>
      <c r="DD50" s="277"/>
      <c r="DE50" s="277"/>
      <c r="DF50" s="277"/>
      <c r="DG50" s="277"/>
      <c r="DH50" s="277"/>
      <c r="DI50" s="277"/>
      <c r="DJ50" s="277"/>
      <c r="DK50" s="277"/>
      <c r="DL50" s="277"/>
      <c r="DM50" s="147"/>
      <c r="DN50" s="147"/>
      <c r="DO50" s="278" t="e">
        <f>CT50</f>
        <v>#REF!</v>
      </c>
      <c r="DP50" s="278"/>
      <c r="DQ50" s="279" t="str">
        <f>CV50</f>
        <v xml:space="preserve"> </v>
      </c>
      <c r="DR50" s="279"/>
      <c r="DS50" s="279"/>
      <c r="DT50" s="279"/>
      <c r="DU50" s="279"/>
      <c r="DV50" s="279"/>
      <c r="DW50" s="277" t="s">
        <v>161</v>
      </c>
      <c r="DX50" s="277"/>
      <c r="DY50" s="277"/>
      <c r="DZ50" s="277"/>
      <c r="EA50" s="277"/>
      <c r="EB50" s="277"/>
      <c r="EC50" s="277"/>
      <c r="ED50" s="277"/>
      <c r="EE50" s="277"/>
      <c r="EF50" s="277"/>
      <c r="EG50" s="277"/>
      <c r="EH50" s="147"/>
      <c r="EI50" s="147"/>
      <c r="EJ50" s="278" t="e">
        <f>DO50</f>
        <v>#REF!</v>
      </c>
      <c r="EK50" s="278"/>
      <c r="EL50" s="279" t="str">
        <f>DQ50</f>
        <v xml:space="preserve"> </v>
      </c>
      <c r="EM50" s="279"/>
      <c r="EN50" s="279"/>
      <c r="EO50" s="279"/>
      <c r="EP50" s="279"/>
      <c r="EQ50" s="279"/>
      <c r="ER50" s="277" t="s">
        <v>161</v>
      </c>
      <c r="ES50" s="277"/>
      <c r="ET50" s="277"/>
      <c r="EU50" s="277"/>
      <c r="EV50" s="277"/>
      <c r="EW50" s="277"/>
      <c r="EX50" s="277"/>
      <c r="EY50" s="277"/>
      <c r="EZ50" s="277"/>
      <c r="FA50" s="277"/>
      <c r="FB50" s="277"/>
      <c r="FC50" s="147"/>
      <c r="FD50" s="147"/>
      <c r="FE50" s="278" t="e">
        <f>EJ50</f>
        <v>#REF!</v>
      </c>
      <c r="FF50" s="278"/>
      <c r="FG50" s="279" t="str">
        <f>EL50</f>
        <v xml:space="preserve"> </v>
      </c>
      <c r="FH50" s="279"/>
      <c r="FI50" s="279"/>
      <c r="FJ50" s="279"/>
      <c r="FK50" s="279"/>
      <c r="FL50" s="279"/>
      <c r="FM50" s="277" t="s">
        <v>161</v>
      </c>
      <c r="FN50" s="277"/>
      <c r="FO50" s="277"/>
      <c r="FP50" s="277"/>
      <c r="FQ50" s="277"/>
      <c r="FR50" s="277"/>
      <c r="FS50" s="277"/>
      <c r="FT50" s="277"/>
      <c r="FU50" s="277"/>
      <c r="FV50" s="277"/>
      <c r="FW50" s="277"/>
      <c r="FX50" s="147"/>
      <c r="FY50" s="147"/>
      <c r="FZ50" s="278" t="e">
        <f>FE50</f>
        <v>#REF!</v>
      </c>
      <c r="GA50" s="278"/>
      <c r="GB50" s="279" t="str">
        <f>FG50</f>
        <v xml:space="preserve"> </v>
      </c>
      <c r="GC50" s="279"/>
      <c r="GD50" s="279"/>
      <c r="GE50" s="279"/>
      <c r="GF50" s="279"/>
      <c r="GG50" s="279"/>
      <c r="GH50" s="277" t="s">
        <v>161</v>
      </c>
      <c r="GI50" s="277"/>
      <c r="GJ50" s="277"/>
      <c r="GK50" s="277"/>
      <c r="GL50" s="277"/>
      <c r="GM50" s="277"/>
      <c r="GN50" s="277"/>
      <c r="GO50" s="277"/>
      <c r="GP50" s="277"/>
      <c r="GQ50" s="277"/>
      <c r="GR50" s="277"/>
      <c r="GS50" s="147"/>
      <c r="GT50" s="147"/>
      <c r="GU50" s="278" t="e">
        <f>FZ50</f>
        <v>#REF!</v>
      </c>
      <c r="GV50" s="278"/>
      <c r="GW50" s="279" t="str">
        <f>GB50</f>
        <v xml:space="preserve"> </v>
      </c>
      <c r="GX50" s="279"/>
      <c r="GY50" s="279"/>
      <c r="GZ50" s="279"/>
      <c r="HA50" s="279"/>
      <c r="HB50" s="279"/>
      <c r="HC50" s="277" t="s">
        <v>161</v>
      </c>
      <c r="HD50" s="277"/>
      <c r="HE50" s="277"/>
      <c r="HF50" s="277"/>
      <c r="HG50" s="277"/>
      <c r="HH50" s="277"/>
      <c r="HI50" s="277"/>
      <c r="HJ50" s="277"/>
      <c r="HK50" s="277"/>
      <c r="HL50" s="277"/>
      <c r="HM50" s="277"/>
      <c r="HN50" s="147"/>
      <c r="HO50" s="147"/>
      <c r="HP50" s="278" t="e">
        <f>GU50</f>
        <v>#REF!</v>
      </c>
      <c r="HQ50" s="278"/>
      <c r="HR50" s="279" t="str">
        <f>GW50</f>
        <v xml:space="preserve"> </v>
      </c>
      <c r="HS50" s="279"/>
      <c r="HT50" s="279"/>
      <c r="HU50" s="279"/>
      <c r="HV50" s="279"/>
      <c r="HW50" s="279"/>
      <c r="HX50" s="277" t="s">
        <v>161</v>
      </c>
      <c r="HY50" s="277"/>
      <c r="HZ50" s="277"/>
      <c r="IA50" s="277"/>
      <c r="IB50" s="277"/>
      <c r="IC50" s="277"/>
      <c r="ID50" s="277"/>
      <c r="IE50" s="277"/>
      <c r="IF50" s="277"/>
      <c r="IG50" s="277"/>
      <c r="IH50" s="277"/>
      <c r="II50" s="147"/>
      <c r="IJ50" s="147"/>
      <c r="IK50" s="278" t="e">
        <f>HP50</f>
        <v>#REF!</v>
      </c>
      <c r="IL50" s="278"/>
      <c r="IM50" s="279" t="str">
        <f>HR50</f>
        <v xml:space="preserve"> </v>
      </c>
      <c r="IN50" s="279"/>
      <c r="IO50" s="279"/>
      <c r="IP50" s="279"/>
      <c r="IQ50" s="279"/>
      <c r="IR50" s="279"/>
    </row>
    <row r="51" spans="1:252" ht="13.5" customHeight="1">
      <c r="A51" s="148" t="s">
        <v>162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276"/>
      <c r="O51" s="276"/>
      <c r="P51" s="276"/>
      <c r="Q51" s="276"/>
      <c r="R51" s="276"/>
      <c r="S51" s="276"/>
      <c r="T51" s="276"/>
      <c r="U51" s="276"/>
      <c r="V51" s="154" t="s">
        <v>162</v>
      </c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54" t="s">
        <v>162</v>
      </c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  <c r="BI51" s="147"/>
      <c r="BJ51" s="147"/>
      <c r="BK51" s="147"/>
      <c r="BL51" s="154" t="s">
        <v>162</v>
      </c>
      <c r="BM51" s="147"/>
      <c r="BN51" s="147"/>
      <c r="BO51" s="147"/>
      <c r="BP51" s="147"/>
      <c r="BQ51" s="147"/>
      <c r="BR51" s="147"/>
      <c r="BS51" s="147"/>
      <c r="BT51" s="147"/>
      <c r="BU51" s="147"/>
      <c r="BV51" s="147"/>
      <c r="BW51" s="147"/>
      <c r="BX51" s="147"/>
      <c r="BY51" s="147"/>
      <c r="BZ51" s="147"/>
      <c r="CA51" s="147"/>
      <c r="CB51" s="147"/>
      <c r="CC51" s="147"/>
      <c r="CD51" s="147"/>
      <c r="CE51" s="147"/>
      <c r="CF51" s="147"/>
      <c r="CG51" s="154" t="s">
        <v>162</v>
      </c>
      <c r="CH51" s="147"/>
      <c r="CI51" s="147"/>
      <c r="CJ51" s="147"/>
      <c r="CK51" s="147"/>
      <c r="CL51" s="147"/>
      <c r="CM51" s="147"/>
      <c r="CN51" s="147"/>
      <c r="CO51" s="147"/>
      <c r="CP51" s="147"/>
      <c r="CQ51" s="147"/>
      <c r="CR51" s="147"/>
      <c r="CS51" s="147"/>
      <c r="CT51" s="147"/>
      <c r="CU51" s="147"/>
      <c r="CV51" s="147"/>
      <c r="CW51" s="147"/>
      <c r="CX51" s="147"/>
      <c r="CY51" s="147"/>
      <c r="CZ51" s="147"/>
      <c r="DA51" s="147"/>
      <c r="DB51" s="154" t="s">
        <v>162</v>
      </c>
      <c r="DC51" s="147"/>
      <c r="DD51" s="147"/>
      <c r="DE51" s="147"/>
      <c r="DF51" s="147"/>
      <c r="DG51" s="147"/>
      <c r="DH51" s="147"/>
      <c r="DI51" s="147"/>
      <c r="DJ51" s="147"/>
      <c r="DK51" s="147"/>
      <c r="DL51" s="147"/>
      <c r="DM51" s="147"/>
      <c r="DN51" s="147"/>
      <c r="DO51" s="147"/>
      <c r="DP51" s="147"/>
      <c r="DQ51" s="147"/>
      <c r="DR51" s="147"/>
      <c r="DS51" s="147"/>
      <c r="DT51" s="147"/>
      <c r="DU51" s="147"/>
      <c r="DV51" s="147"/>
      <c r="DW51" s="154" t="s">
        <v>162</v>
      </c>
      <c r="DX51" s="147"/>
      <c r="DY51" s="147"/>
      <c r="DZ51" s="147"/>
      <c r="EA51" s="147"/>
      <c r="EB51" s="147"/>
      <c r="EC51" s="147"/>
      <c r="ED51" s="147"/>
      <c r="EE51" s="147"/>
      <c r="EF51" s="147"/>
      <c r="EG51" s="147"/>
      <c r="EH51" s="147"/>
      <c r="EI51" s="147"/>
      <c r="EJ51" s="147"/>
      <c r="EK51" s="147"/>
      <c r="EL51" s="147"/>
      <c r="EM51" s="147"/>
      <c r="EN51" s="147"/>
      <c r="EO51" s="147"/>
      <c r="EP51" s="147"/>
      <c r="EQ51" s="147"/>
      <c r="ER51" s="154" t="s">
        <v>162</v>
      </c>
      <c r="ES51" s="147"/>
      <c r="ET51" s="147"/>
      <c r="EU51" s="147"/>
      <c r="EV51" s="147"/>
      <c r="EW51" s="147"/>
      <c r="EX51" s="147"/>
      <c r="EY51" s="147"/>
      <c r="EZ51" s="147"/>
      <c r="FA51" s="147"/>
      <c r="FB51" s="147"/>
      <c r="FC51" s="147"/>
      <c r="FD51" s="147"/>
      <c r="FE51" s="147"/>
      <c r="FF51" s="147"/>
      <c r="FG51" s="147"/>
      <c r="FH51" s="147"/>
      <c r="FI51" s="147"/>
      <c r="FJ51" s="147"/>
      <c r="FK51" s="147"/>
      <c r="FL51" s="147"/>
      <c r="FM51" s="154" t="s">
        <v>162</v>
      </c>
      <c r="FN51" s="147"/>
      <c r="FO51" s="147"/>
      <c r="FP51" s="147"/>
      <c r="FQ51" s="147"/>
      <c r="FR51" s="147"/>
      <c r="FS51" s="147"/>
      <c r="FT51" s="147"/>
      <c r="FU51" s="147"/>
      <c r="FV51" s="147"/>
      <c r="FW51" s="147"/>
      <c r="FX51" s="147"/>
      <c r="FY51" s="147"/>
      <c r="FZ51" s="147"/>
      <c r="GA51" s="147"/>
      <c r="GB51" s="147"/>
      <c r="GC51" s="147"/>
      <c r="GD51" s="147"/>
      <c r="GE51" s="147"/>
      <c r="GF51" s="147"/>
      <c r="GG51" s="147"/>
      <c r="GH51" s="154" t="s">
        <v>162</v>
      </c>
      <c r="GI51" s="147"/>
      <c r="GJ51" s="147"/>
      <c r="GK51" s="147"/>
      <c r="GL51" s="147"/>
      <c r="GM51" s="147"/>
      <c r="GN51" s="147"/>
      <c r="GO51" s="147"/>
      <c r="GP51" s="147"/>
      <c r="GQ51" s="147"/>
      <c r="GR51" s="147"/>
      <c r="GS51" s="147"/>
      <c r="GT51" s="147"/>
      <c r="GU51" s="147"/>
      <c r="GV51" s="147"/>
      <c r="GW51" s="147"/>
      <c r="GX51" s="147"/>
      <c r="GY51" s="147"/>
      <c r="GZ51" s="147"/>
      <c r="HA51" s="147"/>
      <c r="HB51" s="147"/>
      <c r="HC51" s="154" t="s">
        <v>162</v>
      </c>
      <c r="HD51" s="147"/>
      <c r="HE51" s="147"/>
      <c r="HF51" s="147"/>
      <c r="HG51" s="147"/>
      <c r="HH51" s="147"/>
      <c r="HI51" s="147"/>
      <c r="HJ51" s="147"/>
      <c r="HK51" s="147"/>
      <c r="HL51" s="147"/>
      <c r="HM51" s="147"/>
      <c r="HN51" s="147"/>
      <c r="HO51" s="147"/>
      <c r="HP51" s="147"/>
      <c r="HQ51" s="147"/>
      <c r="HR51" s="147"/>
      <c r="HS51" s="147"/>
      <c r="HT51" s="147"/>
      <c r="HU51" s="147"/>
      <c r="HV51" s="147"/>
      <c r="HW51" s="147"/>
      <c r="HX51" s="154" t="s">
        <v>162</v>
      </c>
      <c r="HY51" s="147"/>
      <c r="HZ51" s="147"/>
      <c r="IA51" s="147"/>
      <c r="IB51" s="147"/>
      <c r="IC51" s="147"/>
      <c r="ID51" s="147"/>
      <c r="IE51" s="147"/>
      <c r="IF51" s="147"/>
      <c r="IG51" s="147"/>
      <c r="IH51" s="147"/>
      <c r="II51" s="147"/>
      <c r="IJ51" s="147"/>
      <c r="IK51" s="147"/>
      <c r="IL51" s="147"/>
      <c r="IM51" s="147"/>
      <c r="IN51" s="147"/>
      <c r="IO51" s="147"/>
      <c r="IP51" s="147"/>
      <c r="IQ51" s="147"/>
      <c r="IR51" s="147"/>
    </row>
    <row r="52" spans="1:252" ht="13.5" customHeight="1">
      <c r="A52" s="147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  <c r="BX52" s="147"/>
      <c r="BY52" s="147"/>
      <c r="BZ52" s="147"/>
      <c r="CA52" s="147"/>
      <c r="CB52" s="147"/>
      <c r="CC52" s="147"/>
      <c r="CD52" s="147"/>
      <c r="CE52" s="147"/>
      <c r="CF52" s="147"/>
      <c r="CG52" s="147"/>
      <c r="CH52" s="147"/>
      <c r="CI52" s="147"/>
      <c r="CJ52" s="147"/>
      <c r="CK52" s="147"/>
      <c r="CL52" s="147"/>
      <c r="CM52" s="147"/>
      <c r="CN52" s="147"/>
      <c r="CO52" s="147"/>
      <c r="CP52" s="147"/>
      <c r="CQ52" s="147"/>
      <c r="CR52" s="147"/>
      <c r="CS52" s="147"/>
      <c r="CT52" s="147"/>
      <c r="CU52" s="147"/>
      <c r="CV52" s="147"/>
      <c r="CW52" s="147"/>
      <c r="CX52" s="147"/>
      <c r="CY52" s="147"/>
      <c r="CZ52" s="147"/>
      <c r="DA52" s="147"/>
      <c r="DB52" s="147"/>
      <c r="DC52" s="147"/>
      <c r="DD52" s="147"/>
      <c r="DE52" s="147"/>
      <c r="DF52" s="147"/>
      <c r="DG52" s="147"/>
      <c r="DH52" s="147"/>
      <c r="DI52" s="147"/>
      <c r="DJ52" s="147"/>
      <c r="DK52" s="147"/>
      <c r="DL52" s="147"/>
      <c r="DM52" s="147"/>
      <c r="DN52" s="147"/>
      <c r="DO52" s="147"/>
      <c r="DP52" s="147"/>
      <c r="DQ52" s="147"/>
      <c r="DR52" s="147"/>
      <c r="DS52" s="147"/>
      <c r="DT52" s="147"/>
      <c r="DU52" s="147"/>
      <c r="DV52" s="147"/>
      <c r="DW52" s="147"/>
      <c r="DX52" s="147"/>
      <c r="DY52" s="147"/>
      <c r="DZ52" s="147"/>
      <c r="EA52" s="147"/>
      <c r="EB52" s="147"/>
      <c r="EC52" s="147"/>
      <c r="ED52" s="147"/>
      <c r="EE52" s="147"/>
      <c r="EF52" s="147"/>
      <c r="EG52" s="147"/>
      <c r="EH52" s="147"/>
      <c r="EI52" s="147"/>
      <c r="EJ52" s="147"/>
      <c r="EK52" s="147"/>
      <c r="EL52" s="147"/>
      <c r="EM52" s="147"/>
      <c r="EN52" s="147"/>
      <c r="EO52" s="147"/>
      <c r="EP52" s="147"/>
      <c r="EQ52" s="147"/>
      <c r="ER52" s="147"/>
      <c r="ES52" s="147"/>
      <c r="ET52" s="147"/>
      <c r="EU52" s="147"/>
      <c r="EV52" s="147"/>
      <c r="EW52" s="147"/>
      <c r="EX52" s="147"/>
      <c r="EY52" s="147"/>
      <c r="EZ52" s="147"/>
      <c r="FA52" s="147"/>
      <c r="FB52" s="147"/>
      <c r="FC52" s="147"/>
      <c r="FD52" s="147"/>
      <c r="FE52" s="147"/>
      <c r="FF52" s="147"/>
      <c r="FG52" s="147"/>
      <c r="FH52" s="147"/>
      <c r="FI52" s="147"/>
      <c r="FJ52" s="147"/>
      <c r="FK52" s="147"/>
      <c r="FL52" s="147"/>
      <c r="FM52" s="147"/>
      <c r="FN52" s="147"/>
      <c r="FO52" s="147"/>
      <c r="FP52" s="147"/>
      <c r="FQ52" s="147"/>
      <c r="FR52" s="147"/>
      <c r="FS52" s="147"/>
      <c r="FT52" s="147"/>
      <c r="FU52" s="147"/>
      <c r="FV52" s="147"/>
      <c r="FW52" s="147"/>
      <c r="FX52" s="147"/>
      <c r="FY52" s="147"/>
      <c r="FZ52" s="147"/>
      <c r="GA52" s="147"/>
      <c r="GB52" s="147"/>
      <c r="GC52" s="147"/>
      <c r="GD52" s="147"/>
      <c r="GE52" s="147"/>
      <c r="GF52" s="147"/>
      <c r="GG52" s="147"/>
      <c r="GH52" s="147"/>
      <c r="GI52" s="147"/>
      <c r="GJ52" s="147"/>
      <c r="GK52" s="147"/>
      <c r="GL52" s="147"/>
      <c r="GM52" s="147"/>
      <c r="GN52" s="147"/>
      <c r="GO52" s="147"/>
      <c r="GP52" s="147"/>
      <c r="GQ52" s="147"/>
      <c r="GR52" s="147"/>
      <c r="GS52" s="147"/>
      <c r="GT52" s="147"/>
      <c r="GU52" s="147"/>
      <c r="GV52" s="147"/>
      <c r="GW52" s="147"/>
      <c r="GX52" s="147"/>
      <c r="GY52" s="147"/>
      <c r="GZ52" s="147"/>
      <c r="HA52" s="147"/>
      <c r="HB52" s="147"/>
      <c r="HC52" s="147"/>
      <c r="HD52" s="147"/>
      <c r="HE52" s="147"/>
      <c r="HF52" s="147"/>
      <c r="HG52" s="147"/>
      <c r="HH52" s="147"/>
      <c r="HI52" s="147"/>
      <c r="HJ52" s="147"/>
      <c r="HK52" s="147"/>
      <c r="HL52" s="147"/>
      <c r="HM52" s="147"/>
      <c r="HN52" s="147"/>
      <c r="HO52" s="147"/>
      <c r="HP52" s="147"/>
      <c r="HQ52" s="147"/>
      <c r="HR52" s="147"/>
      <c r="HS52" s="147"/>
      <c r="HT52" s="147"/>
      <c r="HU52" s="147"/>
      <c r="HV52" s="147"/>
      <c r="HW52" s="147"/>
      <c r="HX52" s="147"/>
      <c r="HY52" s="147"/>
      <c r="HZ52" s="147"/>
      <c r="IA52" s="147"/>
      <c r="IB52" s="147"/>
      <c r="IC52" s="147"/>
      <c r="ID52" s="147"/>
      <c r="IE52" s="147"/>
      <c r="IF52" s="147"/>
      <c r="IG52" s="147"/>
      <c r="IH52" s="147"/>
      <c r="II52" s="147"/>
      <c r="IJ52" s="147"/>
      <c r="IK52" s="147"/>
      <c r="IL52" s="147"/>
      <c r="IM52" s="147"/>
      <c r="IN52" s="147"/>
      <c r="IO52" s="147"/>
      <c r="IP52" s="147"/>
      <c r="IQ52" s="147"/>
      <c r="IR52" s="147"/>
    </row>
    <row r="53" spans="1:252" ht="13.5" customHeight="1">
      <c r="A53" s="280" t="s">
        <v>163</v>
      </c>
      <c r="B53" s="280"/>
      <c r="C53" s="280"/>
      <c r="D53" s="281">
        <f>C19</f>
        <v>0</v>
      </c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2" t="s">
        <v>163</v>
      </c>
      <c r="W53" s="282"/>
      <c r="X53" s="282"/>
      <c r="Y53" s="283">
        <f>X19</f>
        <v>0</v>
      </c>
      <c r="Z53" s="283"/>
      <c r="AA53" s="283"/>
      <c r="AB53" s="283"/>
      <c r="AC53" s="283"/>
      <c r="AD53" s="283"/>
      <c r="AE53" s="283"/>
      <c r="AF53" s="283"/>
      <c r="AG53" s="283"/>
      <c r="AH53" s="283"/>
      <c r="AI53" s="283"/>
      <c r="AJ53" s="283"/>
      <c r="AK53" s="283"/>
      <c r="AL53" s="283"/>
      <c r="AM53" s="283"/>
      <c r="AN53" s="283"/>
      <c r="AO53" s="283"/>
      <c r="AP53" s="283"/>
      <c r="AQ53" s="282" t="s">
        <v>163</v>
      </c>
      <c r="AR53" s="282"/>
      <c r="AS53" s="282"/>
      <c r="AT53" s="283">
        <f>AS19</f>
        <v>0</v>
      </c>
      <c r="AU53" s="283"/>
      <c r="AV53" s="283"/>
      <c r="AW53" s="283"/>
      <c r="AX53" s="283"/>
      <c r="AY53" s="283"/>
      <c r="AZ53" s="283"/>
      <c r="BA53" s="283"/>
      <c r="BB53" s="283"/>
      <c r="BC53" s="283"/>
      <c r="BD53" s="283"/>
      <c r="BE53" s="283"/>
      <c r="BF53" s="283"/>
      <c r="BG53" s="283"/>
      <c r="BH53" s="283"/>
      <c r="BI53" s="283"/>
      <c r="BJ53" s="283"/>
      <c r="BK53" s="283"/>
      <c r="BL53" s="282" t="s">
        <v>163</v>
      </c>
      <c r="BM53" s="282"/>
      <c r="BN53" s="282"/>
      <c r="BO53" s="283">
        <f>BN19</f>
        <v>0</v>
      </c>
      <c r="BP53" s="283"/>
      <c r="BQ53" s="283"/>
      <c r="BR53" s="283"/>
      <c r="BS53" s="283"/>
      <c r="BT53" s="283"/>
      <c r="BU53" s="283"/>
      <c r="BV53" s="283"/>
      <c r="BW53" s="283"/>
      <c r="BX53" s="283"/>
      <c r="BY53" s="283"/>
      <c r="BZ53" s="283"/>
      <c r="CA53" s="283"/>
      <c r="CB53" s="283"/>
      <c r="CC53" s="283"/>
      <c r="CD53" s="283"/>
      <c r="CE53" s="283"/>
      <c r="CF53" s="283"/>
      <c r="CG53" s="282" t="s">
        <v>163</v>
      </c>
      <c r="CH53" s="282"/>
      <c r="CI53" s="282"/>
      <c r="CJ53" s="283">
        <f>CI19</f>
        <v>0</v>
      </c>
      <c r="CK53" s="283"/>
      <c r="CL53" s="283"/>
      <c r="CM53" s="283"/>
      <c r="CN53" s="283"/>
      <c r="CO53" s="283"/>
      <c r="CP53" s="283"/>
      <c r="CQ53" s="283"/>
      <c r="CR53" s="283"/>
      <c r="CS53" s="283"/>
      <c r="CT53" s="283"/>
      <c r="CU53" s="283"/>
      <c r="CV53" s="283"/>
      <c r="CW53" s="283"/>
      <c r="CX53" s="283"/>
      <c r="CY53" s="283"/>
      <c r="CZ53" s="283"/>
      <c r="DA53" s="283"/>
      <c r="DB53" s="282" t="s">
        <v>163</v>
      </c>
      <c r="DC53" s="282"/>
      <c r="DD53" s="282"/>
      <c r="DE53" s="283">
        <f>DD19</f>
        <v>0</v>
      </c>
      <c r="DF53" s="283"/>
      <c r="DG53" s="283"/>
      <c r="DH53" s="283"/>
      <c r="DI53" s="283"/>
      <c r="DJ53" s="283"/>
      <c r="DK53" s="283"/>
      <c r="DL53" s="283"/>
      <c r="DM53" s="283"/>
      <c r="DN53" s="283"/>
      <c r="DO53" s="283"/>
      <c r="DP53" s="283"/>
      <c r="DQ53" s="283"/>
      <c r="DR53" s="283"/>
      <c r="DS53" s="283"/>
      <c r="DT53" s="283"/>
      <c r="DU53" s="283"/>
      <c r="DV53" s="283"/>
      <c r="DW53" s="282" t="s">
        <v>163</v>
      </c>
      <c r="DX53" s="282"/>
      <c r="DY53" s="282"/>
      <c r="DZ53" s="283">
        <f>DY19</f>
        <v>0</v>
      </c>
      <c r="EA53" s="283"/>
      <c r="EB53" s="283"/>
      <c r="EC53" s="283"/>
      <c r="ED53" s="283"/>
      <c r="EE53" s="283"/>
      <c r="EF53" s="283"/>
      <c r="EG53" s="283"/>
      <c r="EH53" s="283"/>
      <c r="EI53" s="283"/>
      <c r="EJ53" s="283"/>
      <c r="EK53" s="283"/>
      <c r="EL53" s="283"/>
      <c r="EM53" s="283"/>
      <c r="EN53" s="283"/>
      <c r="EO53" s="283"/>
      <c r="EP53" s="283"/>
      <c r="EQ53" s="283"/>
      <c r="ER53" s="282" t="s">
        <v>163</v>
      </c>
      <c r="ES53" s="282"/>
      <c r="ET53" s="282"/>
      <c r="EU53" s="283">
        <f>ET19</f>
        <v>0</v>
      </c>
      <c r="EV53" s="283"/>
      <c r="EW53" s="283"/>
      <c r="EX53" s="283"/>
      <c r="EY53" s="283"/>
      <c r="EZ53" s="283"/>
      <c r="FA53" s="283"/>
      <c r="FB53" s="283"/>
      <c r="FC53" s="283"/>
      <c r="FD53" s="283"/>
      <c r="FE53" s="283"/>
      <c r="FF53" s="283"/>
      <c r="FG53" s="283"/>
      <c r="FH53" s="283"/>
      <c r="FI53" s="283"/>
      <c r="FJ53" s="283"/>
      <c r="FK53" s="283"/>
      <c r="FL53" s="283"/>
      <c r="FM53" s="282" t="s">
        <v>163</v>
      </c>
      <c r="FN53" s="282"/>
      <c r="FO53" s="282"/>
      <c r="FP53" s="283">
        <f>FO19</f>
        <v>0</v>
      </c>
      <c r="FQ53" s="283"/>
      <c r="FR53" s="283"/>
      <c r="FS53" s="283"/>
      <c r="FT53" s="283"/>
      <c r="FU53" s="283"/>
      <c r="FV53" s="283"/>
      <c r="FW53" s="283"/>
      <c r="FX53" s="283"/>
      <c r="FY53" s="283"/>
      <c r="FZ53" s="283"/>
      <c r="GA53" s="283"/>
      <c r="GB53" s="283"/>
      <c r="GC53" s="283"/>
      <c r="GD53" s="283"/>
      <c r="GE53" s="283"/>
      <c r="GF53" s="283"/>
      <c r="GG53" s="283"/>
      <c r="GH53" s="282" t="s">
        <v>163</v>
      </c>
      <c r="GI53" s="282"/>
      <c r="GJ53" s="282"/>
      <c r="GK53" s="283">
        <f>GJ19</f>
        <v>0</v>
      </c>
      <c r="GL53" s="283"/>
      <c r="GM53" s="283"/>
      <c r="GN53" s="283"/>
      <c r="GO53" s="283"/>
      <c r="GP53" s="283"/>
      <c r="GQ53" s="283"/>
      <c r="GR53" s="283"/>
      <c r="GS53" s="283"/>
      <c r="GT53" s="283"/>
      <c r="GU53" s="283"/>
      <c r="GV53" s="283"/>
      <c r="GW53" s="283"/>
      <c r="GX53" s="283"/>
      <c r="GY53" s="283"/>
      <c r="GZ53" s="283"/>
      <c r="HA53" s="283"/>
      <c r="HB53" s="283"/>
      <c r="HC53" s="282" t="s">
        <v>163</v>
      </c>
      <c r="HD53" s="282"/>
      <c r="HE53" s="282"/>
      <c r="HF53" s="283">
        <f>HE19</f>
        <v>0</v>
      </c>
      <c r="HG53" s="283"/>
      <c r="HH53" s="283"/>
      <c r="HI53" s="283"/>
      <c r="HJ53" s="283"/>
      <c r="HK53" s="283"/>
      <c r="HL53" s="283"/>
      <c r="HM53" s="283"/>
      <c r="HN53" s="283"/>
      <c r="HO53" s="283"/>
      <c r="HP53" s="283"/>
      <c r="HQ53" s="283"/>
      <c r="HR53" s="283"/>
      <c r="HS53" s="283"/>
      <c r="HT53" s="283"/>
      <c r="HU53" s="283"/>
      <c r="HV53" s="283"/>
      <c r="HW53" s="283"/>
      <c r="HX53" s="282" t="s">
        <v>163</v>
      </c>
      <c r="HY53" s="282"/>
      <c r="HZ53" s="282"/>
      <c r="IA53" s="283">
        <f>HZ19</f>
        <v>0</v>
      </c>
      <c r="IB53" s="283"/>
      <c r="IC53" s="283"/>
      <c r="ID53" s="283"/>
      <c r="IE53" s="283"/>
      <c r="IF53" s="283"/>
      <c r="IG53" s="283"/>
      <c r="IH53" s="283"/>
      <c r="II53" s="283"/>
      <c r="IJ53" s="283"/>
      <c r="IK53" s="283"/>
      <c r="IL53" s="283"/>
      <c r="IM53" s="283"/>
      <c r="IN53" s="283"/>
      <c r="IO53" s="283"/>
      <c r="IP53" s="283"/>
      <c r="IQ53" s="283"/>
      <c r="IR53" s="283"/>
    </row>
    <row r="54" spans="1:252" ht="13.5" customHeight="1">
      <c r="A54" s="280" t="s">
        <v>164</v>
      </c>
      <c r="B54" s="280"/>
      <c r="C54" s="280"/>
      <c r="D54" s="284" t="str">
        <f>H17</f>
        <v/>
      </c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2" t="s">
        <v>164</v>
      </c>
      <c r="W54" s="282"/>
      <c r="X54" s="282"/>
      <c r="Y54" s="285" t="str">
        <f>AC17</f>
        <v/>
      </c>
      <c r="Z54" s="285"/>
      <c r="AA54" s="285"/>
      <c r="AB54" s="285"/>
      <c r="AC54" s="285"/>
      <c r="AD54" s="285"/>
      <c r="AE54" s="285"/>
      <c r="AF54" s="285"/>
      <c r="AG54" s="285"/>
      <c r="AH54" s="285"/>
      <c r="AI54" s="285"/>
      <c r="AJ54" s="285"/>
      <c r="AK54" s="285"/>
      <c r="AL54" s="285"/>
      <c r="AM54" s="285"/>
      <c r="AN54" s="285"/>
      <c r="AO54" s="285"/>
      <c r="AP54" s="285"/>
      <c r="AQ54" s="282" t="s">
        <v>164</v>
      </c>
      <c r="AR54" s="282"/>
      <c r="AS54" s="282"/>
      <c r="AT54" s="285" t="str">
        <f>AX17</f>
        <v/>
      </c>
      <c r="AU54" s="285"/>
      <c r="AV54" s="285"/>
      <c r="AW54" s="285"/>
      <c r="AX54" s="285"/>
      <c r="AY54" s="285"/>
      <c r="AZ54" s="285"/>
      <c r="BA54" s="285"/>
      <c r="BB54" s="285"/>
      <c r="BC54" s="285"/>
      <c r="BD54" s="285"/>
      <c r="BE54" s="285"/>
      <c r="BF54" s="285"/>
      <c r="BG54" s="285"/>
      <c r="BH54" s="285"/>
      <c r="BI54" s="285"/>
      <c r="BJ54" s="285"/>
      <c r="BK54" s="285"/>
      <c r="BL54" s="282" t="s">
        <v>164</v>
      </c>
      <c r="BM54" s="282"/>
      <c r="BN54" s="282"/>
      <c r="BO54" s="285" t="str">
        <f>BS17</f>
        <v/>
      </c>
      <c r="BP54" s="285"/>
      <c r="BQ54" s="285"/>
      <c r="BR54" s="285"/>
      <c r="BS54" s="285"/>
      <c r="BT54" s="285"/>
      <c r="BU54" s="285"/>
      <c r="BV54" s="285"/>
      <c r="BW54" s="285"/>
      <c r="BX54" s="285"/>
      <c r="BY54" s="285"/>
      <c r="BZ54" s="285"/>
      <c r="CA54" s="285"/>
      <c r="CB54" s="285"/>
      <c r="CC54" s="285"/>
      <c r="CD54" s="285"/>
      <c r="CE54" s="285"/>
      <c r="CF54" s="285"/>
      <c r="CG54" s="282" t="s">
        <v>164</v>
      </c>
      <c r="CH54" s="282"/>
      <c r="CI54" s="282"/>
      <c r="CJ54" s="285" t="str">
        <f>CN17</f>
        <v/>
      </c>
      <c r="CK54" s="285"/>
      <c r="CL54" s="285"/>
      <c r="CM54" s="285"/>
      <c r="CN54" s="285"/>
      <c r="CO54" s="285"/>
      <c r="CP54" s="285"/>
      <c r="CQ54" s="285"/>
      <c r="CR54" s="285"/>
      <c r="CS54" s="285"/>
      <c r="CT54" s="285"/>
      <c r="CU54" s="285"/>
      <c r="CV54" s="285"/>
      <c r="CW54" s="285"/>
      <c r="CX54" s="285"/>
      <c r="CY54" s="285"/>
      <c r="CZ54" s="285"/>
      <c r="DA54" s="285"/>
      <c r="DB54" s="282" t="s">
        <v>164</v>
      </c>
      <c r="DC54" s="282"/>
      <c r="DD54" s="282"/>
      <c r="DE54" s="285" t="str">
        <f>DI17</f>
        <v/>
      </c>
      <c r="DF54" s="285"/>
      <c r="DG54" s="285"/>
      <c r="DH54" s="285"/>
      <c r="DI54" s="285"/>
      <c r="DJ54" s="285"/>
      <c r="DK54" s="285"/>
      <c r="DL54" s="285"/>
      <c r="DM54" s="285"/>
      <c r="DN54" s="285"/>
      <c r="DO54" s="285"/>
      <c r="DP54" s="285"/>
      <c r="DQ54" s="285"/>
      <c r="DR54" s="285"/>
      <c r="DS54" s="285"/>
      <c r="DT54" s="285"/>
      <c r="DU54" s="285"/>
      <c r="DV54" s="285"/>
      <c r="DW54" s="282" t="s">
        <v>164</v>
      </c>
      <c r="DX54" s="282"/>
      <c r="DY54" s="282"/>
      <c r="DZ54" s="285" t="str">
        <f>ED17</f>
        <v/>
      </c>
      <c r="EA54" s="285"/>
      <c r="EB54" s="285"/>
      <c r="EC54" s="285"/>
      <c r="ED54" s="285"/>
      <c r="EE54" s="285"/>
      <c r="EF54" s="285"/>
      <c r="EG54" s="285"/>
      <c r="EH54" s="285"/>
      <c r="EI54" s="285"/>
      <c r="EJ54" s="285"/>
      <c r="EK54" s="285"/>
      <c r="EL54" s="285"/>
      <c r="EM54" s="285"/>
      <c r="EN54" s="285"/>
      <c r="EO54" s="285"/>
      <c r="EP54" s="285"/>
      <c r="EQ54" s="285"/>
      <c r="ER54" s="282" t="s">
        <v>164</v>
      </c>
      <c r="ES54" s="282"/>
      <c r="ET54" s="282"/>
      <c r="EU54" s="285" t="str">
        <f>EY17</f>
        <v/>
      </c>
      <c r="EV54" s="285"/>
      <c r="EW54" s="285"/>
      <c r="EX54" s="285"/>
      <c r="EY54" s="285"/>
      <c r="EZ54" s="285"/>
      <c r="FA54" s="285"/>
      <c r="FB54" s="285"/>
      <c r="FC54" s="285"/>
      <c r="FD54" s="285"/>
      <c r="FE54" s="285"/>
      <c r="FF54" s="285"/>
      <c r="FG54" s="285"/>
      <c r="FH54" s="285"/>
      <c r="FI54" s="285"/>
      <c r="FJ54" s="285"/>
      <c r="FK54" s="285"/>
      <c r="FL54" s="285"/>
      <c r="FM54" s="282" t="s">
        <v>164</v>
      </c>
      <c r="FN54" s="282"/>
      <c r="FO54" s="282"/>
      <c r="FP54" s="285" t="str">
        <f>FT17</f>
        <v/>
      </c>
      <c r="FQ54" s="285"/>
      <c r="FR54" s="285"/>
      <c r="FS54" s="285"/>
      <c r="FT54" s="285"/>
      <c r="FU54" s="285"/>
      <c r="FV54" s="285"/>
      <c r="FW54" s="285"/>
      <c r="FX54" s="285"/>
      <c r="FY54" s="285"/>
      <c r="FZ54" s="285"/>
      <c r="GA54" s="285"/>
      <c r="GB54" s="285"/>
      <c r="GC54" s="285"/>
      <c r="GD54" s="285"/>
      <c r="GE54" s="285"/>
      <c r="GF54" s="285"/>
      <c r="GG54" s="285"/>
      <c r="GH54" s="282" t="s">
        <v>164</v>
      </c>
      <c r="GI54" s="282"/>
      <c r="GJ54" s="282"/>
      <c r="GK54" s="285" t="str">
        <f>GO17</f>
        <v/>
      </c>
      <c r="GL54" s="285"/>
      <c r="GM54" s="285"/>
      <c r="GN54" s="285"/>
      <c r="GO54" s="285"/>
      <c r="GP54" s="285"/>
      <c r="GQ54" s="285"/>
      <c r="GR54" s="285"/>
      <c r="GS54" s="285"/>
      <c r="GT54" s="285"/>
      <c r="GU54" s="285"/>
      <c r="GV54" s="285"/>
      <c r="GW54" s="285"/>
      <c r="GX54" s="285"/>
      <c r="GY54" s="285"/>
      <c r="GZ54" s="285"/>
      <c r="HA54" s="285"/>
      <c r="HB54" s="285"/>
      <c r="HC54" s="282" t="s">
        <v>164</v>
      </c>
      <c r="HD54" s="282"/>
      <c r="HE54" s="282"/>
      <c r="HF54" s="285" t="str">
        <f>HJ17</f>
        <v/>
      </c>
      <c r="HG54" s="285"/>
      <c r="HH54" s="285"/>
      <c r="HI54" s="285"/>
      <c r="HJ54" s="285"/>
      <c r="HK54" s="285"/>
      <c r="HL54" s="285"/>
      <c r="HM54" s="285"/>
      <c r="HN54" s="285"/>
      <c r="HO54" s="285"/>
      <c r="HP54" s="285"/>
      <c r="HQ54" s="285"/>
      <c r="HR54" s="285"/>
      <c r="HS54" s="285"/>
      <c r="HT54" s="285"/>
      <c r="HU54" s="285"/>
      <c r="HV54" s="285"/>
      <c r="HW54" s="285"/>
      <c r="HX54" s="282" t="s">
        <v>164</v>
      </c>
      <c r="HY54" s="282"/>
      <c r="HZ54" s="282"/>
      <c r="IA54" s="285" t="str">
        <f>IE17</f>
        <v/>
      </c>
      <c r="IB54" s="285"/>
      <c r="IC54" s="285"/>
      <c r="ID54" s="285"/>
      <c r="IE54" s="285"/>
      <c r="IF54" s="285"/>
      <c r="IG54" s="285"/>
      <c r="IH54" s="285"/>
      <c r="II54" s="285"/>
      <c r="IJ54" s="285"/>
      <c r="IK54" s="285"/>
      <c r="IL54" s="285"/>
      <c r="IM54" s="285"/>
      <c r="IN54" s="285"/>
      <c r="IO54" s="285"/>
      <c r="IP54" s="285"/>
      <c r="IQ54" s="285"/>
      <c r="IR54" s="285"/>
    </row>
    <row r="55" spans="1:252" ht="13.5" customHeight="1">
      <c r="A55" s="155" t="s">
        <v>165</v>
      </c>
      <c r="B55" s="155"/>
      <c r="C55" s="155"/>
      <c r="D55" s="155"/>
      <c r="E55" s="284" t="str">
        <f>D23</f>
        <v xml:space="preserve"> № ,</v>
      </c>
      <c r="F55" s="284"/>
      <c r="G55" s="284"/>
      <c r="H55" s="284"/>
      <c r="I55" s="284"/>
      <c r="J55" s="284"/>
      <c r="K55" s="284"/>
      <c r="L55" s="286" t="s">
        <v>166</v>
      </c>
      <c r="M55" s="286"/>
      <c r="N55" s="286"/>
      <c r="O55" s="287">
        <f>E25</f>
        <v>0</v>
      </c>
      <c r="P55" s="287"/>
      <c r="Q55" s="287"/>
      <c r="R55" s="287"/>
      <c r="S55" s="287"/>
      <c r="T55" s="287"/>
      <c r="U55" s="287"/>
      <c r="V55" s="156" t="s">
        <v>167</v>
      </c>
      <c r="W55" s="156"/>
      <c r="X55" s="156"/>
      <c r="Y55" s="156"/>
      <c r="Z55" s="285" t="str">
        <f>Y23</f>
        <v xml:space="preserve"> № ,</v>
      </c>
      <c r="AA55" s="285"/>
      <c r="AB55" s="285"/>
      <c r="AC55" s="285"/>
      <c r="AD55" s="285"/>
      <c r="AE55" s="285"/>
      <c r="AF55" s="285"/>
      <c r="AG55" s="288" t="s">
        <v>166</v>
      </c>
      <c r="AH55" s="288"/>
      <c r="AI55" s="288"/>
      <c r="AJ55" s="289">
        <f>Z25</f>
        <v>0</v>
      </c>
      <c r="AK55" s="289"/>
      <c r="AL55" s="289"/>
      <c r="AM55" s="289"/>
      <c r="AN55" s="289"/>
      <c r="AO55" s="289"/>
      <c r="AP55" s="289"/>
      <c r="AQ55" s="156" t="s">
        <v>167</v>
      </c>
      <c r="AR55" s="156"/>
      <c r="AS55" s="156"/>
      <c r="AT55" s="156"/>
      <c r="AU55" s="285" t="str">
        <f>AT23</f>
        <v xml:space="preserve"> № ,</v>
      </c>
      <c r="AV55" s="285"/>
      <c r="AW55" s="285"/>
      <c r="AX55" s="285"/>
      <c r="AY55" s="285"/>
      <c r="AZ55" s="285"/>
      <c r="BA55" s="285"/>
      <c r="BB55" s="288" t="s">
        <v>166</v>
      </c>
      <c r="BC55" s="288"/>
      <c r="BD55" s="288"/>
      <c r="BE55" s="289">
        <f>AU25</f>
        <v>0</v>
      </c>
      <c r="BF55" s="289"/>
      <c r="BG55" s="289"/>
      <c r="BH55" s="289"/>
      <c r="BI55" s="289"/>
      <c r="BJ55" s="289"/>
      <c r="BK55" s="289"/>
      <c r="BL55" s="156" t="s">
        <v>167</v>
      </c>
      <c r="BM55" s="156"/>
      <c r="BN55" s="156"/>
      <c r="BO55" s="156"/>
      <c r="BP55" s="285" t="e">
        <f>BO23</f>
        <v>#REF!</v>
      </c>
      <c r="BQ55" s="285"/>
      <c r="BR55" s="285"/>
      <c r="BS55" s="285"/>
      <c r="BT55" s="285"/>
      <c r="BU55" s="285"/>
      <c r="BV55" s="285"/>
      <c r="BW55" s="288" t="s">
        <v>166</v>
      </c>
      <c r="BX55" s="288"/>
      <c r="BY55" s="288"/>
      <c r="BZ55" s="289">
        <f>BP25</f>
        <v>0</v>
      </c>
      <c r="CA55" s="289"/>
      <c r="CB55" s="289"/>
      <c r="CC55" s="289"/>
      <c r="CD55" s="289"/>
      <c r="CE55" s="289"/>
      <c r="CF55" s="289"/>
      <c r="CG55" s="156" t="s">
        <v>167</v>
      </c>
      <c r="CH55" s="156"/>
      <c r="CI55" s="156"/>
      <c r="CJ55" s="156"/>
      <c r="CK55" s="285" t="str">
        <f>CJ23</f>
        <v xml:space="preserve"> № ,</v>
      </c>
      <c r="CL55" s="285"/>
      <c r="CM55" s="285"/>
      <c r="CN55" s="285"/>
      <c r="CO55" s="285"/>
      <c r="CP55" s="285"/>
      <c r="CQ55" s="285"/>
      <c r="CR55" s="290" t="s">
        <v>166</v>
      </c>
      <c r="CS55" s="290"/>
      <c r="CT55" s="290"/>
      <c r="CU55" s="289">
        <f>CK25</f>
        <v>0</v>
      </c>
      <c r="CV55" s="289"/>
      <c r="CW55" s="289"/>
      <c r="CX55" s="289"/>
      <c r="CY55" s="289"/>
      <c r="CZ55" s="289"/>
      <c r="DA55" s="289"/>
      <c r="DB55" s="156" t="s">
        <v>167</v>
      </c>
      <c r="DC55" s="156"/>
      <c r="DD55" s="156"/>
      <c r="DE55" s="157"/>
      <c r="DF55" s="285" t="str">
        <f>DE23</f>
        <v xml:space="preserve"> № ,</v>
      </c>
      <c r="DG55" s="285"/>
      <c r="DH55" s="285"/>
      <c r="DI55" s="285"/>
      <c r="DJ55" s="285"/>
      <c r="DK55" s="285"/>
      <c r="DL55" s="285"/>
      <c r="DM55" s="290" t="s">
        <v>166</v>
      </c>
      <c r="DN55" s="290"/>
      <c r="DO55" s="290"/>
      <c r="DP55" s="289">
        <f>DF25</f>
        <v>0</v>
      </c>
      <c r="DQ55" s="289"/>
      <c r="DR55" s="289"/>
      <c r="DS55" s="289"/>
      <c r="DT55" s="289"/>
      <c r="DU55" s="289"/>
      <c r="DV55" s="289"/>
      <c r="DW55" s="156" t="s">
        <v>167</v>
      </c>
      <c r="DX55" s="156"/>
      <c r="DY55" s="156"/>
      <c r="DZ55" s="156"/>
      <c r="EA55" s="285" t="str">
        <f>DZ23</f>
        <v xml:space="preserve"> № ,</v>
      </c>
      <c r="EB55" s="285"/>
      <c r="EC55" s="285"/>
      <c r="ED55" s="285"/>
      <c r="EE55" s="285"/>
      <c r="EF55" s="285"/>
      <c r="EG55" s="285"/>
      <c r="EH55" s="290" t="s">
        <v>166</v>
      </c>
      <c r="EI55" s="290"/>
      <c r="EJ55" s="290"/>
      <c r="EK55" s="289">
        <f>EA25</f>
        <v>0</v>
      </c>
      <c r="EL55" s="289"/>
      <c r="EM55" s="289"/>
      <c r="EN55" s="289"/>
      <c r="EO55" s="289"/>
      <c r="EP55" s="289"/>
      <c r="EQ55" s="289"/>
      <c r="ER55" s="156" t="s">
        <v>167</v>
      </c>
      <c r="ES55" s="156"/>
      <c r="ET55" s="156"/>
      <c r="EU55" s="156"/>
      <c r="EV55" s="285" t="str">
        <f>EU23</f>
        <v xml:space="preserve"> № ,</v>
      </c>
      <c r="EW55" s="285"/>
      <c r="EX55" s="285"/>
      <c r="EY55" s="285"/>
      <c r="EZ55" s="285"/>
      <c r="FA55" s="285"/>
      <c r="FB55" s="285"/>
      <c r="FC55" s="290" t="s">
        <v>166</v>
      </c>
      <c r="FD55" s="290"/>
      <c r="FE55" s="290"/>
      <c r="FF55" s="289">
        <f>EV25</f>
        <v>0</v>
      </c>
      <c r="FG55" s="289"/>
      <c r="FH55" s="289"/>
      <c r="FI55" s="289"/>
      <c r="FJ55" s="289"/>
      <c r="FK55" s="289"/>
      <c r="FL55" s="289"/>
      <c r="FM55" s="156" t="s">
        <v>167</v>
      </c>
      <c r="FN55" s="156"/>
      <c r="FO55" s="156"/>
      <c r="FP55" s="156"/>
      <c r="FQ55" s="285" t="str">
        <f>FP23</f>
        <v xml:space="preserve"> № ,</v>
      </c>
      <c r="FR55" s="285"/>
      <c r="FS55" s="285"/>
      <c r="FT55" s="285"/>
      <c r="FU55" s="285"/>
      <c r="FV55" s="285"/>
      <c r="FW55" s="285"/>
      <c r="FX55" s="290" t="s">
        <v>166</v>
      </c>
      <c r="FY55" s="290"/>
      <c r="FZ55" s="290"/>
      <c r="GA55" s="289">
        <f>FQ25</f>
        <v>0</v>
      </c>
      <c r="GB55" s="289"/>
      <c r="GC55" s="289"/>
      <c r="GD55" s="289"/>
      <c r="GE55" s="289"/>
      <c r="GF55" s="289"/>
      <c r="GG55" s="289"/>
      <c r="GH55" s="156" t="s">
        <v>167</v>
      </c>
      <c r="GI55" s="156"/>
      <c r="GJ55" s="156"/>
      <c r="GK55" s="156"/>
      <c r="GL55" s="285" t="str">
        <f>GK23</f>
        <v xml:space="preserve"> № ,</v>
      </c>
      <c r="GM55" s="285"/>
      <c r="GN55" s="285"/>
      <c r="GO55" s="285"/>
      <c r="GP55" s="285"/>
      <c r="GQ55" s="285"/>
      <c r="GR55" s="285"/>
      <c r="GS55" s="290" t="s">
        <v>166</v>
      </c>
      <c r="GT55" s="290"/>
      <c r="GU55" s="290"/>
      <c r="GV55" s="289">
        <f>GL25</f>
        <v>0</v>
      </c>
      <c r="GW55" s="289"/>
      <c r="GX55" s="289"/>
      <c r="GY55" s="289"/>
      <c r="GZ55" s="289"/>
      <c r="HA55" s="289"/>
      <c r="HB55" s="289"/>
      <c r="HC55" s="156" t="s">
        <v>167</v>
      </c>
      <c r="HD55" s="156"/>
      <c r="HE55" s="156"/>
      <c r="HF55" s="156"/>
      <c r="HG55" s="285" t="str">
        <f>HF23</f>
        <v xml:space="preserve"> № ,</v>
      </c>
      <c r="HH55" s="285"/>
      <c r="HI55" s="285"/>
      <c r="HJ55" s="285"/>
      <c r="HK55" s="285"/>
      <c r="HL55" s="285"/>
      <c r="HM55" s="285"/>
      <c r="HN55" s="290" t="s">
        <v>166</v>
      </c>
      <c r="HO55" s="290"/>
      <c r="HP55" s="290"/>
      <c r="HQ55" s="289">
        <f>HG25</f>
        <v>0</v>
      </c>
      <c r="HR55" s="289"/>
      <c r="HS55" s="289"/>
      <c r="HT55" s="289"/>
      <c r="HU55" s="289"/>
      <c r="HV55" s="289"/>
      <c r="HW55" s="289"/>
      <c r="HX55" s="156" t="s">
        <v>167</v>
      </c>
      <c r="HY55" s="156"/>
      <c r="HZ55" s="156"/>
      <c r="IA55" s="156"/>
      <c r="IB55" s="285" t="str">
        <f>IA23</f>
        <v xml:space="preserve"> № ,</v>
      </c>
      <c r="IC55" s="285"/>
      <c r="ID55" s="285"/>
      <c r="IE55" s="285"/>
      <c r="IF55" s="285"/>
      <c r="IG55" s="285"/>
      <c r="IH55" s="285"/>
      <c r="II55" s="290" t="s">
        <v>166</v>
      </c>
      <c r="IJ55" s="290"/>
      <c r="IK55" s="290"/>
      <c r="IL55" s="289">
        <f>IB25</f>
        <v>0</v>
      </c>
      <c r="IM55" s="289"/>
      <c r="IN55" s="289"/>
      <c r="IO55" s="289"/>
      <c r="IP55" s="289"/>
      <c r="IQ55" s="289"/>
      <c r="IR55" s="289"/>
    </row>
    <row r="56" spans="1:252" ht="13.5" customHeight="1"/>
  </sheetData>
  <mergeCells count="624">
    <mergeCell ref="II55:IK55"/>
    <mergeCell ref="IL55:IR55"/>
    <mergeCell ref="FX55:FZ55"/>
    <mergeCell ref="GA55:GG55"/>
    <mergeCell ref="GL55:GR55"/>
    <mergeCell ref="GS55:GU55"/>
    <mergeCell ref="GV55:HB55"/>
    <mergeCell ref="HG55:HM55"/>
    <mergeCell ref="HN55:HP55"/>
    <mergeCell ref="HQ55:HW55"/>
    <mergeCell ref="IB55:IH55"/>
    <mergeCell ref="DM55:DO55"/>
    <mergeCell ref="DP55:DV55"/>
    <mergeCell ref="EA55:EG55"/>
    <mergeCell ref="EH55:EJ55"/>
    <mergeCell ref="EK55:EQ55"/>
    <mergeCell ref="EV55:FB55"/>
    <mergeCell ref="FC55:FE55"/>
    <mergeCell ref="FF55:FL55"/>
    <mergeCell ref="FQ55:FW55"/>
    <mergeCell ref="FM54:FO54"/>
    <mergeCell ref="FP54:GG54"/>
    <mergeCell ref="GH54:GJ54"/>
    <mergeCell ref="GK54:HB54"/>
    <mergeCell ref="HC54:HE54"/>
    <mergeCell ref="HF54:HW54"/>
    <mergeCell ref="HX54:HZ54"/>
    <mergeCell ref="IA54:IR54"/>
    <mergeCell ref="E55:K55"/>
    <mergeCell ref="L55:N55"/>
    <mergeCell ref="O55:U55"/>
    <mergeCell ref="Z55:AF55"/>
    <mergeCell ref="AG55:AI55"/>
    <mergeCell ref="AJ55:AP55"/>
    <mergeCell ref="AU55:BA55"/>
    <mergeCell ref="BB55:BD55"/>
    <mergeCell ref="BE55:BK55"/>
    <mergeCell ref="BP55:BV55"/>
    <mergeCell ref="BW55:BY55"/>
    <mergeCell ref="BZ55:CF55"/>
    <mergeCell ref="CK55:CQ55"/>
    <mergeCell ref="CR55:CT55"/>
    <mergeCell ref="CU55:DA55"/>
    <mergeCell ref="DF55:DL55"/>
    <mergeCell ref="FM53:FO53"/>
    <mergeCell ref="FP53:GG53"/>
    <mergeCell ref="GH53:GJ53"/>
    <mergeCell ref="GK53:HB53"/>
    <mergeCell ref="HC53:HE53"/>
    <mergeCell ref="HF53:HW53"/>
    <mergeCell ref="HX53:HZ53"/>
    <mergeCell ref="IA53:IR53"/>
    <mergeCell ref="A54:C54"/>
    <mergeCell ref="D54:U54"/>
    <mergeCell ref="V54:X54"/>
    <mergeCell ref="Y54:AP54"/>
    <mergeCell ref="AQ54:AS54"/>
    <mergeCell ref="AT54:BK54"/>
    <mergeCell ref="BL54:BN54"/>
    <mergeCell ref="BO54:CF54"/>
    <mergeCell ref="CG54:CI54"/>
    <mergeCell ref="CJ54:DA54"/>
    <mergeCell ref="DB54:DD54"/>
    <mergeCell ref="DE54:DV54"/>
    <mergeCell ref="DW54:DY54"/>
    <mergeCell ref="DZ54:EQ54"/>
    <mergeCell ref="ER54:ET54"/>
    <mergeCell ref="EU54:FL54"/>
    <mergeCell ref="GU50:GV50"/>
    <mergeCell ref="GW50:HB50"/>
    <mergeCell ref="HC50:HM50"/>
    <mergeCell ref="HP50:HQ50"/>
    <mergeCell ref="HR50:HW50"/>
    <mergeCell ref="HX50:IH50"/>
    <mergeCell ref="IK50:IL50"/>
    <mergeCell ref="IM50:IR50"/>
    <mergeCell ref="A53:C53"/>
    <mergeCell ref="D53:U53"/>
    <mergeCell ref="V53:X53"/>
    <mergeCell ref="Y53:AP53"/>
    <mergeCell ref="AQ53:AS53"/>
    <mergeCell ref="AT53:BK53"/>
    <mergeCell ref="BL53:BN53"/>
    <mergeCell ref="BO53:CF53"/>
    <mergeCell ref="CG53:CI53"/>
    <mergeCell ref="CJ53:DA53"/>
    <mergeCell ref="DB53:DD53"/>
    <mergeCell ref="DE53:DV53"/>
    <mergeCell ref="DW53:DY53"/>
    <mergeCell ref="DZ53:EQ53"/>
    <mergeCell ref="ER53:ET53"/>
    <mergeCell ref="EU53:FL53"/>
    <mergeCell ref="EJ50:EK50"/>
    <mergeCell ref="EL50:EQ50"/>
    <mergeCell ref="ER50:FB50"/>
    <mergeCell ref="FE50:FF50"/>
    <mergeCell ref="FG50:FL50"/>
    <mergeCell ref="FM50:FW50"/>
    <mergeCell ref="FZ50:GA50"/>
    <mergeCell ref="GB50:GG50"/>
    <mergeCell ref="GH50:GR50"/>
    <mergeCell ref="BY50:BZ50"/>
    <mergeCell ref="CA50:CF50"/>
    <mergeCell ref="CG50:CQ50"/>
    <mergeCell ref="CT50:CU50"/>
    <mergeCell ref="CV50:DA50"/>
    <mergeCell ref="DB50:DL50"/>
    <mergeCell ref="DO50:DP50"/>
    <mergeCell ref="DQ50:DV50"/>
    <mergeCell ref="DW50:EG50"/>
    <mergeCell ref="A50:K50"/>
    <mergeCell ref="N50:U51"/>
    <mergeCell ref="V50:AF50"/>
    <mergeCell ref="AI50:AJ50"/>
    <mergeCell ref="AK50:AP50"/>
    <mergeCell ref="AQ50:BA50"/>
    <mergeCell ref="BD50:BE50"/>
    <mergeCell ref="BF50:BK50"/>
    <mergeCell ref="BL50:BV50"/>
    <mergeCell ref="IP46:IR46"/>
    <mergeCell ref="A47:U48"/>
    <mergeCell ref="V47:AP48"/>
    <mergeCell ref="AQ47:BK48"/>
    <mergeCell ref="BL47:CF48"/>
    <mergeCell ref="CG47:DA48"/>
    <mergeCell ref="DB47:DV48"/>
    <mergeCell ref="DW47:EQ48"/>
    <mergeCell ref="ER47:FL48"/>
    <mergeCell ref="FM47:GG48"/>
    <mergeCell ref="GH47:HB48"/>
    <mergeCell ref="HC47:HW48"/>
    <mergeCell ref="HX47:IR48"/>
    <mergeCell ref="IM43:IN43"/>
    <mergeCell ref="O46:Q46"/>
    <mergeCell ref="S46:U46"/>
    <mergeCell ref="AJ46:AL46"/>
    <mergeCell ref="AN46:AP46"/>
    <mergeCell ref="BE46:BG46"/>
    <mergeCell ref="BI46:BK46"/>
    <mergeCell ref="BZ46:CB46"/>
    <mergeCell ref="CD46:CF46"/>
    <mergeCell ref="CU46:CW46"/>
    <mergeCell ref="CY46:DA46"/>
    <mergeCell ref="DP46:DR46"/>
    <mergeCell ref="DT46:DV46"/>
    <mergeCell ref="EK46:EM46"/>
    <mergeCell ref="EO46:EQ46"/>
    <mergeCell ref="FF46:FH46"/>
    <mergeCell ref="FJ46:FL46"/>
    <mergeCell ref="GA46:GC46"/>
    <mergeCell ref="GE46:GG46"/>
    <mergeCell ref="GV46:GX46"/>
    <mergeCell ref="GZ46:HB46"/>
    <mergeCell ref="HQ46:HS46"/>
    <mergeCell ref="HU46:HW46"/>
    <mergeCell ref="IL46:IN46"/>
    <mergeCell ref="GH42:GU43"/>
    <mergeCell ref="HC42:HP43"/>
    <mergeCell ref="HX42:IK43"/>
    <mergeCell ref="P43:Q43"/>
    <mergeCell ref="AK43:AL43"/>
    <mergeCell ref="BF43:BG43"/>
    <mergeCell ref="CA43:CB43"/>
    <mergeCell ref="CV43:CW43"/>
    <mergeCell ref="DQ43:DR43"/>
    <mergeCell ref="EL43:EM43"/>
    <mergeCell ref="FG43:FH43"/>
    <mergeCell ref="GB43:GC43"/>
    <mergeCell ref="GW43:GX43"/>
    <mergeCell ref="HR43:HS43"/>
    <mergeCell ref="A42:N43"/>
    <mergeCell ref="V42:AI43"/>
    <mergeCell ref="AQ42:BD43"/>
    <mergeCell ref="BL42:BY43"/>
    <mergeCell ref="CG42:CT43"/>
    <mergeCell ref="DB42:DO43"/>
    <mergeCell ref="DW42:EJ43"/>
    <mergeCell ref="ER42:FE43"/>
    <mergeCell ref="FM42:FZ43"/>
    <mergeCell ref="IM39:IN39"/>
    <mergeCell ref="D40:N40"/>
    <mergeCell ref="Y40:AI40"/>
    <mergeCell ref="AT40:BD40"/>
    <mergeCell ref="BO40:BY40"/>
    <mergeCell ref="CJ40:CT40"/>
    <mergeCell ref="DE40:DO40"/>
    <mergeCell ref="DZ40:EJ40"/>
    <mergeCell ref="EU40:FE40"/>
    <mergeCell ref="FP40:FZ40"/>
    <mergeCell ref="GK40:GU40"/>
    <mergeCell ref="HF40:HP40"/>
    <mergeCell ref="IA40:IK40"/>
    <mergeCell ref="GH38:GJ39"/>
    <mergeCell ref="GK38:GU39"/>
    <mergeCell ref="HC38:HE39"/>
    <mergeCell ref="HF38:HP39"/>
    <mergeCell ref="HX38:HZ39"/>
    <mergeCell ref="IA38:IK39"/>
    <mergeCell ref="P39:Q39"/>
    <mergeCell ref="AK39:AL39"/>
    <mergeCell ref="BF39:BG39"/>
    <mergeCell ref="CA39:CB39"/>
    <mergeCell ref="CV39:CW39"/>
    <mergeCell ref="DQ39:DR39"/>
    <mergeCell ref="EL39:EM39"/>
    <mergeCell ref="FG39:FH39"/>
    <mergeCell ref="GB39:GC39"/>
    <mergeCell ref="GW39:GX39"/>
    <mergeCell ref="HR39:HS39"/>
    <mergeCell ref="CJ38:CT39"/>
    <mergeCell ref="DB38:DD39"/>
    <mergeCell ref="DE38:DO39"/>
    <mergeCell ref="DW38:DY39"/>
    <mergeCell ref="DZ38:EJ39"/>
    <mergeCell ref="ER38:ET39"/>
    <mergeCell ref="EU38:FE39"/>
    <mergeCell ref="FM38:FO39"/>
    <mergeCell ref="FP38:FZ39"/>
    <mergeCell ref="A38:C39"/>
    <mergeCell ref="D38:N39"/>
    <mergeCell ref="V38:X39"/>
    <mergeCell ref="Y38:AI39"/>
    <mergeCell ref="AQ38:AS39"/>
    <mergeCell ref="AT38:BD39"/>
    <mergeCell ref="BL38:BN39"/>
    <mergeCell ref="BO38:BY39"/>
    <mergeCell ref="CG38:CI39"/>
    <mergeCell ref="IM36:IN36"/>
    <mergeCell ref="C37:N37"/>
    <mergeCell ref="X37:AI37"/>
    <mergeCell ref="AS37:BD37"/>
    <mergeCell ref="BN37:BY37"/>
    <mergeCell ref="CI37:CT37"/>
    <mergeCell ref="DD37:DO37"/>
    <mergeCell ref="DY37:EJ37"/>
    <mergeCell ref="ET37:FE37"/>
    <mergeCell ref="FO37:FZ37"/>
    <mergeCell ref="GJ37:GU37"/>
    <mergeCell ref="HE37:HP37"/>
    <mergeCell ref="HZ37:IK37"/>
    <mergeCell ref="GJ35:GU36"/>
    <mergeCell ref="HE35:HP36"/>
    <mergeCell ref="HZ35:IK36"/>
    <mergeCell ref="P36:Q36"/>
    <mergeCell ref="AK36:AL36"/>
    <mergeCell ref="BF36:BG36"/>
    <mergeCell ref="CA36:CB36"/>
    <mergeCell ref="CV36:CW36"/>
    <mergeCell ref="DQ36:DR36"/>
    <mergeCell ref="EL36:EM36"/>
    <mergeCell ref="FG36:FH36"/>
    <mergeCell ref="GB36:GC36"/>
    <mergeCell ref="GW36:GX36"/>
    <mergeCell ref="HR36:HS36"/>
    <mergeCell ref="C35:N36"/>
    <mergeCell ref="X35:AI36"/>
    <mergeCell ref="AS35:BD36"/>
    <mergeCell ref="BN35:BY36"/>
    <mergeCell ref="CI35:CT36"/>
    <mergeCell ref="DD35:DO36"/>
    <mergeCell ref="DY35:EJ36"/>
    <mergeCell ref="ET35:FE36"/>
    <mergeCell ref="FO35:FZ36"/>
    <mergeCell ref="GL33:HB34"/>
    <mergeCell ref="HG33:HW34"/>
    <mergeCell ref="IB33:IR34"/>
    <mergeCell ref="A34:D34"/>
    <mergeCell ref="V34:Y34"/>
    <mergeCell ref="AQ34:AT34"/>
    <mergeCell ref="BL34:BO34"/>
    <mergeCell ref="CG34:CJ34"/>
    <mergeCell ref="DB34:DE34"/>
    <mergeCell ref="DW34:DZ34"/>
    <mergeCell ref="ER34:EU34"/>
    <mergeCell ref="FM34:FP34"/>
    <mergeCell ref="GH34:GK34"/>
    <mergeCell ref="HC34:HF34"/>
    <mergeCell ref="HX34:IA34"/>
    <mergeCell ref="E33:U34"/>
    <mergeCell ref="Z33:AP34"/>
    <mergeCell ref="AU33:BK34"/>
    <mergeCell ref="BP33:CF34"/>
    <mergeCell ref="CK33:DA34"/>
    <mergeCell ref="DF33:DV34"/>
    <mergeCell ref="EA33:EQ34"/>
    <mergeCell ref="EV33:FL34"/>
    <mergeCell ref="FQ33:GG34"/>
    <mergeCell ref="GO31:GR32"/>
    <mergeCell ref="GX31:HB32"/>
    <mergeCell ref="HJ31:HM32"/>
    <mergeCell ref="HS31:HW32"/>
    <mergeCell ref="IE31:IH32"/>
    <mergeCell ref="IN31:IR32"/>
    <mergeCell ref="A32:G32"/>
    <mergeCell ref="V32:AB32"/>
    <mergeCell ref="AQ32:AW32"/>
    <mergeCell ref="BL32:BR32"/>
    <mergeCell ref="CG32:CM32"/>
    <mergeCell ref="DB32:DH32"/>
    <mergeCell ref="DW32:EC32"/>
    <mergeCell ref="ER32:EX32"/>
    <mergeCell ref="FM32:FS32"/>
    <mergeCell ref="GH32:GN32"/>
    <mergeCell ref="HC32:HI32"/>
    <mergeCell ref="HX32:ID32"/>
    <mergeCell ref="CW31:DA32"/>
    <mergeCell ref="DI31:DL32"/>
    <mergeCell ref="DR31:DV32"/>
    <mergeCell ref="ED31:EG32"/>
    <mergeCell ref="EM31:EQ32"/>
    <mergeCell ref="EY31:FB32"/>
    <mergeCell ref="FH31:FL32"/>
    <mergeCell ref="FT31:FW32"/>
    <mergeCell ref="GC31:GG32"/>
    <mergeCell ref="H31:K32"/>
    <mergeCell ref="Q31:U32"/>
    <mergeCell ref="AC31:AF32"/>
    <mergeCell ref="AL31:AP32"/>
    <mergeCell ref="AX31:BA32"/>
    <mergeCell ref="BG31:BK32"/>
    <mergeCell ref="BS31:BV32"/>
    <mergeCell ref="CB31:CF32"/>
    <mergeCell ref="CN31:CQ32"/>
    <mergeCell ref="A30:E30"/>
    <mergeCell ref="V30:Z30"/>
    <mergeCell ref="AQ30:AU30"/>
    <mergeCell ref="BL30:BP30"/>
    <mergeCell ref="CG30:CK30"/>
    <mergeCell ref="DB30:DF30"/>
    <mergeCell ref="DW30:EA30"/>
    <mergeCell ref="ER30:EV30"/>
    <mergeCell ref="FM30:FQ30"/>
    <mergeCell ref="HH28:HJ28"/>
    <mergeCell ref="HM28:HP28"/>
    <mergeCell ref="HS28:HU28"/>
    <mergeCell ref="HX28:HZ28"/>
    <mergeCell ref="IC28:IE28"/>
    <mergeCell ref="IH28:IK28"/>
    <mergeCell ref="IN28:IP28"/>
    <mergeCell ref="G29:U30"/>
    <mergeCell ref="AB29:AM30"/>
    <mergeCell ref="AW29:BH30"/>
    <mergeCell ref="BR29:CC30"/>
    <mergeCell ref="CM29:CX30"/>
    <mergeCell ref="DH29:DS30"/>
    <mergeCell ref="EC29:EN30"/>
    <mergeCell ref="EX29:FI30"/>
    <mergeCell ref="FS29:GD30"/>
    <mergeCell ref="GN29:GY30"/>
    <mergeCell ref="HI29:HT30"/>
    <mergeCell ref="ID29:IO30"/>
    <mergeCell ref="GH30:GL30"/>
    <mergeCell ref="HC30:HG30"/>
    <mergeCell ref="HX30:IB30"/>
    <mergeCell ref="FM28:FO28"/>
    <mergeCell ref="FR28:FT28"/>
    <mergeCell ref="FW28:FZ28"/>
    <mergeCell ref="GC28:GE28"/>
    <mergeCell ref="GH28:GJ28"/>
    <mergeCell ref="GM28:GO28"/>
    <mergeCell ref="GR28:GU28"/>
    <mergeCell ref="GX28:GZ28"/>
    <mergeCell ref="HC28:HE28"/>
    <mergeCell ref="DR28:DT28"/>
    <mergeCell ref="DW28:DY28"/>
    <mergeCell ref="EB28:ED28"/>
    <mergeCell ref="EG28:EJ28"/>
    <mergeCell ref="EM28:EO28"/>
    <mergeCell ref="ER28:ET28"/>
    <mergeCell ref="EW28:EY28"/>
    <mergeCell ref="FB28:FE28"/>
    <mergeCell ref="FH28:FJ28"/>
    <mergeCell ref="GL27:HB27"/>
    <mergeCell ref="HG27:HW27"/>
    <mergeCell ref="IB27:IR27"/>
    <mergeCell ref="A28:C28"/>
    <mergeCell ref="E28:S28"/>
    <mergeCell ref="V28:X28"/>
    <mergeCell ref="AA28:AC28"/>
    <mergeCell ref="AF28:AI28"/>
    <mergeCell ref="AL28:AN28"/>
    <mergeCell ref="AQ28:AS28"/>
    <mergeCell ref="AV28:AX28"/>
    <mergeCell ref="BA28:BD28"/>
    <mergeCell ref="BG28:BI28"/>
    <mergeCell ref="BL28:BN28"/>
    <mergeCell ref="BQ28:BS28"/>
    <mergeCell ref="BV28:BY28"/>
    <mergeCell ref="CB28:CD28"/>
    <mergeCell ref="CG28:CI28"/>
    <mergeCell ref="CL28:CN28"/>
    <mergeCell ref="CQ28:CT28"/>
    <mergeCell ref="CW28:CY28"/>
    <mergeCell ref="DB28:DD28"/>
    <mergeCell ref="DG28:DI28"/>
    <mergeCell ref="DL28:DO28"/>
    <mergeCell ref="E27:U27"/>
    <mergeCell ref="Z27:AP27"/>
    <mergeCell ref="AU27:BK27"/>
    <mergeCell ref="BP27:CF27"/>
    <mergeCell ref="CK27:DA27"/>
    <mergeCell ref="DF27:DV27"/>
    <mergeCell ref="EA27:EQ27"/>
    <mergeCell ref="EV27:FL27"/>
    <mergeCell ref="FQ27:GG27"/>
    <mergeCell ref="GL25:HB26"/>
    <mergeCell ref="HG25:HW26"/>
    <mergeCell ref="IB25:IR26"/>
    <mergeCell ref="A26:D26"/>
    <mergeCell ref="V26:Y26"/>
    <mergeCell ref="AQ26:AT26"/>
    <mergeCell ref="BL26:BO26"/>
    <mergeCell ref="CG26:CJ26"/>
    <mergeCell ref="DB26:DE26"/>
    <mergeCell ref="DW26:DZ26"/>
    <mergeCell ref="ER26:EU26"/>
    <mergeCell ref="FM26:FP26"/>
    <mergeCell ref="GH26:GK26"/>
    <mergeCell ref="HC26:HF26"/>
    <mergeCell ref="HX26:IA26"/>
    <mergeCell ref="E25:U26"/>
    <mergeCell ref="Z25:AP26"/>
    <mergeCell ref="AU25:BK26"/>
    <mergeCell ref="BP25:CF26"/>
    <mergeCell ref="CK25:DA26"/>
    <mergeCell ref="DF25:DV26"/>
    <mergeCell ref="EA25:EQ26"/>
    <mergeCell ref="EV25:FL26"/>
    <mergeCell ref="FQ25:GG26"/>
    <mergeCell ref="GK23:GV24"/>
    <mergeCell ref="GW23:HB24"/>
    <mergeCell ref="HF23:HQ24"/>
    <mergeCell ref="HR23:HW24"/>
    <mergeCell ref="IA23:IL24"/>
    <mergeCell ref="IM23:IR24"/>
    <mergeCell ref="A24:C24"/>
    <mergeCell ref="V24:X24"/>
    <mergeCell ref="AQ24:AS24"/>
    <mergeCell ref="BL24:BN24"/>
    <mergeCell ref="CG24:CI24"/>
    <mergeCell ref="DB24:DD24"/>
    <mergeCell ref="DW24:DY24"/>
    <mergeCell ref="ER24:ET24"/>
    <mergeCell ref="FM24:FO24"/>
    <mergeCell ref="GH24:GJ24"/>
    <mergeCell ref="HC24:HE24"/>
    <mergeCell ref="HX24:HZ24"/>
    <mergeCell ref="CV23:DA24"/>
    <mergeCell ref="DE23:DP24"/>
    <mergeCell ref="DQ23:DV24"/>
    <mergeCell ref="DZ23:EK24"/>
    <mergeCell ref="EL23:EQ24"/>
    <mergeCell ref="EU23:FF24"/>
    <mergeCell ref="FG23:FL24"/>
    <mergeCell ref="FP23:GA24"/>
    <mergeCell ref="GB23:GG24"/>
    <mergeCell ref="D23:O24"/>
    <mergeCell ref="P23:U24"/>
    <mergeCell ref="Y23:AJ24"/>
    <mergeCell ref="AK23:AP24"/>
    <mergeCell ref="AT23:BE24"/>
    <mergeCell ref="BF23:BK24"/>
    <mergeCell ref="BO23:BZ24"/>
    <mergeCell ref="CA23:CF24"/>
    <mergeCell ref="CJ23:CU24"/>
    <mergeCell ref="CV22:DA22"/>
    <mergeCell ref="DF22:DI22"/>
    <mergeCell ref="DQ22:DV22"/>
    <mergeCell ref="EA22:ED22"/>
    <mergeCell ref="EL22:EQ22"/>
    <mergeCell ref="EV22:EY22"/>
    <mergeCell ref="FG22:FL22"/>
    <mergeCell ref="FQ22:FT22"/>
    <mergeCell ref="GB22:GG22"/>
    <mergeCell ref="FD21:FF22"/>
    <mergeCell ref="FG21:FL21"/>
    <mergeCell ref="FN21:FP22"/>
    <mergeCell ref="FU21:FX22"/>
    <mergeCell ref="FY21:GA22"/>
    <mergeCell ref="GB21:GG21"/>
    <mergeCell ref="E22:H22"/>
    <mergeCell ref="P22:U22"/>
    <mergeCell ref="Z22:AC22"/>
    <mergeCell ref="AK22:AP22"/>
    <mergeCell ref="AU22:AX22"/>
    <mergeCell ref="BF22:BK22"/>
    <mergeCell ref="BP22:BS22"/>
    <mergeCell ref="CA22:CF22"/>
    <mergeCell ref="CK22:CN22"/>
    <mergeCell ref="GW21:HB21"/>
    <mergeCell ref="HD21:HF22"/>
    <mergeCell ref="HK21:HN22"/>
    <mergeCell ref="HO21:HQ22"/>
    <mergeCell ref="HR21:HW21"/>
    <mergeCell ref="HY21:IA22"/>
    <mergeCell ref="IF21:II22"/>
    <mergeCell ref="IJ21:IL22"/>
    <mergeCell ref="IM21:IR21"/>
    <mergeCell ref="GW22:HB22"/>
    <mergeCell ref="HG22:HJ22"/>
    <mergeCell ref="HR22:HW22"/>
    <mergeCell ref="IB22:IE22"/>
    <mergeCell ref="IM22:IR22"/>
    <mergeCell ref="GI21:GK22"/>
    <mergeCell ref="GP21:GS22"/>
    <mergeCell ref="GT21:GV22"/>
    <mergeCell ref="GL22:GO22"/>
    <mergeCell ref="DJ21:DM22"/>
    <mergeCell ref="DN21:DP22"/>
    <mergeCell ref="DQ21:DV21"/>
    <mergeCell ref="DX21:DZ22"/>
    <mergeCell ref="EE21:EH22"/>
    <mergeCell ref="EI21:EK22"/>
    <mergeCell ref="EL21:EQ21"/>
    <mergeCell ref="ES21:EU22"/>
    <mergeCell ref="EZ21:FC22"/>
    <mergeCell ref="GJ19:HB20"/>
    <mergeCell ref="HE19:HW20"/>
    <mergeCell ref="HZ19:IR20"/>
    <mergeCell ref="B21:D22"/>
    <mergeCell ref="I21:L22"/>
    <mergeCell ref="M21:O22"/>
    <mergeCell ref="P21:U21"/>
    <mergeCell ref="W21:Y22"/>
    <mergeCell ref="AD21:AG22"/>
    <mergeCell ref="AH21:AJ22"/>
    <mergeCell ref="AK21:AP21"/>
    <mergeCell ref="AR21:AT22"/>
    <mergeCell ref="AY21:BB22"/>
    <mergeCell ref="BC21:BE22"/>
    <mergeCell ref="BF21:BK21"/>
    <mergeCell ref="BM21:BO22"/>
    <mergeCell ref="BT21:BW22"/>
    <mergeCell ref="BX21:BZ22"/>
    <mergeCell ref="CA21:CF21"/>
    <mergeCell ref="CH21:CJ22"/>
    <mergeCell ref="CO21:CR22"/>
    <mergeCell ref="CS21:CU22"/>
    <mergeCell ref="CV21:DA21"/>
    <mergeCell ref="DC21:DE22"/>
    <mergeCell ref="C19:U20"/>
    <mergeCell ref="X19:AP20"/>
    <mergeCell ref="AS19:BK20"/>
    <mergeCell ref="BN19:CF20"/>
    <mergeCell ref="CI19:DA20"/>
    <mergeCell ref="DD19:DV20"/>
    <mergeCell ref="DY19:EQ20"/>
    <mergeCell ref="ET19:FL20"/>
    <mergeCell ref="FO19:GG20"/>
    <mergeCell ref="GO17:HB18"/>
    <mergeCell ref="HJ17:HW18"/>
    <mergeCell ref="IE17:IR18"/>
    <mergeCell ref="A18:G18"/>
    <mergeCell ref="V18:AB18"/>
    <mergeCell ref="AQ18:AW18"/>
    <mergeCell ref="BL18:BR18"/>
    <mergeCell ref="CG18:CM18"/>
    <mergeCell ref="DB18:DH18"/>
    <mergeCell ref="DW18:EC18"/>
    <mergeCell ref="ER18:EX18"/>
    <mergeCell ref="FM18:FS18"/>
    <mergeCell ref="GH18:GN18"/>
    <mergeCell ref="HC18:HI18"/>
    <mergeCell ref="HX18:ID18"/>
    <mergeCell ref="H17:U18"/>
    <mergeCell ref="AC17:AP18"/>
    <mergeCell ref="AX17:BK18"/>
    <mergeCell ref="BS17:CF18"/>
    <mergeCell ref="CN17:DA18"/>
    <mergeCell ref="DI17:DV18"/>
    <mergeCell ref="ED17:EQ18"/>
    <mergeCell ref="EY17:FL18"/>
    <mergeCell ref="FT17:GG18"/>
    <mergeCell ref="DW13:EQ15"/>
    <mergeCell ref="ER13:FL15"/>
    <mergeCell ref="FM13:GG15"/>
    <mergeCell ref="GH13:HB15"/>
    <mergeCell ref="HC13:HW15"/>
    <mergeCell ref="HX13:IR15"/>
    <mergeCell ref="A16:B16"/>
    <mergeCell ref="V16:W16"/>
    <mergeCell ref="AQ16:AR16"/>
    <mergeCell ref="BL16:BM16"/>
    <mergeCell ref="CG16:CH16"/>
    <mergeCell ref="DB16:DC16"/>
    <mergeCell ref="DW16:DX16"/>
    <mergeCell ref="ER16:ES16"/>
    <mergeCell ref="FM16:FN16"/>
    <mergeCell ref="GH16:GI16"/>
    <mergeCell ref="HC16:HD16"/>
    <mergeCell ref="HX16:HY16"/>
    <mergeCell ref="A3:U6"/>
    <mergeCell ref="H7:U7"/>
    <mergeCell ref="A9:U11"/>
    <mergeCell ref="A13:U15"/>
    <mergeCell ref="V13:AP15"/>
    <mergeCell ref="AQ13:BK15"/>
    <mergeCell ref="BL13:CF15"/>
    <mergeCell ref="CG13:DA15"/>
    <mergeCell ref="DB13:DV15"/>
    <mergeCell ref="GH1:HB1"/>
    <mergeCell ref="HC1:HW1"/>
    <mergeCell ref="HX1:IR1"/>
    <mergeCell ref="A2:U2"/>
    <mergeCell ref="V2:AP2"/>
    <mergeCell ref="AQ2:BK2"/>
    <mergeCell ref="BL2:CF2"/>
    <mergeCell ref="CG2:DA2"/>
    <mergeCell ref="DB2:DV2"/>
    <mergeCell ref="DW2:EQ2"/>
    <mergeCell ref="ER2:FL2"/>
    <mergeCell ref="FM2:GG2"/>
    <mergeCell ref="GH2:HB2"/>
    <mergeCell ref="HC2:HW2"/>
    <mergeCell ref="HX2:IR2"/>
    <mergeCell ref="A1:U1"/>
    <mergeCell ref="V1:AP1"/>
    <mergeCell ref="AQ1:BK1"/>
    <mergeCell ref="BL1:CF1"/>
    <mergeCell ref="CG1:DA1"/>
    <mergeCell ref="DB1:DV1"/>
    <mergeCell ref="DW1:EQ1"/>
    <mergeCell ref="ER1:FL1"/>
    <mergeCell ref="FM1:GG1"/>
  </mergeCells>
  <dataValidations count="2">
    <dataValidation allowBlank="1" showErrorMessage="1" promptTitle="Для организаторов." prompt="Введите в окно квалификационное время. Оно продублируется на все сертификаты." sqref="H31:K32">
      <formula1>0</formula1>
      <formula2>0</formula2>
    </dataValidation>
    <dataValidation allowBlank="1" showErrorMessage="1" promptTitle="Для организаторов." prompt="Введите в окно сумарный результат участника. Он продублируется на всех сертификатах и дипломе" sqref="Q31:U32">
      <formula1>0</formula1>
      <formula2>0</formula2>
    </dataValidation>
  </dataValidations>
  <pageMargins left="0.39374999999999999" right="0.39374999999999999" top="0.39374999999999999" bottom="0.39374999999999999" header="0.51180555555555496" footer="0.51180555555555496"/>
  <pageSetup paperSize="9" firstPageNumber="0" orientation="portrait" horizontalDpi="300" verticalDpi="300"/>
  <rowBreaks count="1" manualBreakCount="1">
    <brk id="56" max="16383" man="1"/>
  </rowBreaks>
  <colBreaks count="12" manualBreakCount="12">
    <brk id="21" max="1048575" man="1"/>
    <brk id="42" max="1048575" man="1"/>
    <brk id="63" max="1048575" man="1"/>
    <brk id="84" max="1048575" man="1"/>
    <brk id="105" max="1048575" man="1"/>
    <brk id="126" max="1048575" man="1"/>
    <brk id="147" max="1048575" man="1"/>
    <brk id="168" max="1048575" man="1"/>
    <brk id="189" max="1048575" man="1"/>
    <brk id="210" max="1048575" man="1"/>
    <brk id="231" max="1048575" man="1"/>
    <brk id="252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Заявка</vt:lpstr>
      <vt:lpstr>Чиплист</vt:lpstr>
      <vt:lpstr>Диплом</vt:lpstr>
      <vt:lpstr>Временный сертификат</vt:lpstr>
      <vt:lpstr>Диплом!Область_печати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Буркунова</dc:creator>
  <cp:lastModifiedBy>user</cp:lastModifiedBy>
  <cp:revision>2</cp:revision>
  <dcterms:created xsi:type="dcterms:W3CDTF">2006-09-16T00:00:00Z</dcterms:created>
  <dcterms:modified xsi:type="dcterms:W3CDTF">2020-11-21T13:21:30Z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