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O17" i="1"/>
  <c r="N17"/>
  <c r="K57" i="2"/>
  <c r="L17" i="1"/>
  <c r="O93"/>
  <c r="N93"/>
  <c r="L93"/>
  <c r="K93"/>
  <c r="O90"/>
  <c r="N90"/>
  <c r="L90"/>
  <c r="K90"/>
  <c r="L89"/>
  <c r="K89"/>
  <c r="F89"/>
  <c r="E89"/>
  <c r="I88"/>
  <c r="H88"/>
  <c r="F88"/>
  <c r="E88"/>
  <c r="L87"/>
  <c r="K87"/>
  <c r="F87"/>
  <c r="E87"/>
  <c r="O86"/>
  <c r="N86"/>
  <c r="L86"/>
  <c r="K86"/>
  <c r="I86"/>
  <c r="H86"/>
  <c r="F86"/>
  <c r="E86"/>
  <c r="I81"/>
  <c r="H81"/>
  <c r="F81"/>
  <c r="E81"/>
  <c r="O80"/>
  <c r="N80"/>
  <c r="I80"/>
  <c r="H80"/>
  <c r="F80"/>
  <c r="E80"/>
  <c r="O79"/>
  <c r="N79"/>
  <c r="L79"/>
  <c r="K79"/>
  <c r="I79"/>
  <c r="H79"/>
  <c r="F79"/>
  <c r="E79"/>
  <c r="L78"/>
  <c r="K78"/>
  <c r="I78"/>
  <c r="H78"/>
  <c r="O77"/>
  <c r="N77"/>
  <c r="L77"/>
  <c r="K77"/>
  <c r="I74"/>
  <c r="H74"/>
  <c r="F74"/>
  <c r="E74"/>
  <c r="I73"/>
  <c r="H73"/>
  <c r="F73"/>
  <c r="E73"/>
  <c r="L72"/>
  <c r="K72"/>
  <c r="F72"/>
  <c r="E72"/>
  <c r="L71"/>
  <c r="K71"/>
  <c r="I71"/>
  <c r="H71"/>
  <c r="L70"/>
  <c r="K70"/>
  <c r="F70"/>
  <c r="E70"/>
  <c r="O69"/>
  <c r="N69"/>
  <c r="L69"/>
  <c r="K69"/>
  <c r="O68"/>
  <c r="N68"/>
  <c r="L68"/>
  <c r="K68"/>
  <c r="O67"/>
  <c r="N67"/>
  <c r="L67"/>
  <c r="K67"/>
  <c r="O66"/>
  <c r="N66"/>
  <c r="F66"/>
  <c r="E66"/>
  <c r="L65"/>
  <c r="K65"/>
  <c r="I65"/>
  <c r="H65"/>
  <c r="F65"/>
  <c r="E65"/>
  <c r="O64"/>
  <c r="N64"/>
  <c r="L64"/>
  <c r="K64"/>
  <c r="O63"/>
  <c r="N63"/>
  <c r="L63"/>
  <c r="K63"/>
  <c r="O62"/>
  <c r="N62"/>
  <c r="L62"/>
  <c r="K62"/>
  <c r="I62"/>
  <c r="H62"/>
  <c r="O61"/>
  <c r="N61"/>
  <c r="L61"/>
  <c r="K61"/>
  <c r="F61"/>
  <c r="E61"/>
  <c r="O60"/>
  <c r="N60"/>
  <c r="L60"/>
  <c r="K60"/>
  <c r="I60"/>
  <c r="H60"/>
  <c r="F60"/>
  <c r="E60"/>
  <c r="O59"/>
  <c r="N59"/>
  <c r="L59"/>
  <c r="K59"/>
  <c r="I59"/>
  <c r="H59"/>
  <c r="O58"/>
  <c r="N58"/>
  <c r="L58"/>
  <c r="K58"/>
  <c r="I58"/>
  <c r="H58"/>
  <c r="F58"/>
  <c r="E58"/>
  <c r="P58"/>
  <c r="O57"/>
  <c r="N57"/>
  <c r="L57"/>
  <c r="K57"/>
  <c r="I57"/>
  <c r="H57"/>
  <c r="F57"/>
  <c r="E57"/>
  <c r="O52"/>
  <c r="N52"/>
  <c r="F52"/>
  <c r="E52"/>
  <c r="O51"/>
  <c r="N51"/>
  <c r="L51"/>
  <c r="K51"/>
  <c r="I51"/>
  <c r="H51"/>
  <c r="F51"/>
  <c r="E51"/>
  <c r="O50"/>
  <c r="N50"/>
  <c r="L50"/>
  <c r="K50"/>
  <c r="F50"/>
  <c r="E50"/>
  <c r="L49"/>
  <c r="K49"/>
  <c r="F49"/>
  <c r="E49"/>
  <c r="L48"/>
  <c r="K48"/>
  <c r="F48"/>
  <c r="E48"/>
  <c r="O47"/>
  <c r="N47"/>
  <c r="F47"/>
  <c r="E47"/>
  <c r="L46"/>
  <c r="K46"/>
  <c r="I46"/>
  <c r="H46"/>
  <c r="O45"/>
  <c r="N45"/>
  <c r="L45"/>
  <c r="K45"/>
  <c r="O44"/>
  <c r="N44"/>
  <c r="L44"/>
  <c r="K44"/>
  <c r="O43"/>
  <c r="N43"/>
  <c r="L43"/>
  <c r="K43"/>
  <c r="O42"/>
  <c r="N42"/>
  <c r="L42"/>
  <c r="K42"/>
  <c r="O41"/>
  <c r="N41"/>
  <c r="L41"/>
  <c r="K41"/>
  <c r="F41"/>
  <c r="E41"/>
  <c r="O40"/>
  <c r="N40"/>
  <c r="L40"/>
  <c r="K40"/>
  <c r="F40"/>
  <c r="E40"/>
  <c r="O39"/>
  <c r="P39" s="1"/>
  <c r="N39"/>
  <c r="L39"/>
  <c r="K39"/>
  <c r="I39"/>
  <c r="H39"/>
  <c r="F39"/>
  <c r="E39"/>
  <c r="O38"/>
  <c r="N38"/>
  <c r="L38"/>
  <c r="K38"/>
  <c r="I38"/>
  <c r="H38"/>
  <c r="F38"/>
  <c r="E38"/>
  <c r="L63" i="3"/>
  <c r="J63"/>
  <c r="K62"/>
  <c r="B62"/>
  <c r="R57"/>
  <c r="P57"/>
  <c r="N57"/>
  <c r="M57"/>
  <c r="J57"/>
  <c r="O56"/>
  <c r="M56"/>
  <c r="L56"/>
  <c r="I56"/>
  <c r="B56"/>
  <c r="L55"/>
  <c r="J55"/>
  <c r="K54"/>
  <c r="B54"/>
  <c r="L53"/>
  <c r="J53"/>
  <c r="R52"/>
  <c r="P52"/>
  <c r="N52"/>
  <c r="M52"/>
  <c r="J52"/>
  <c r="B52"/>
  <c r="R51"/>
  <c r="P51"/>
  <c r="N51"/>
  <c r="M51"/>
  <c r="J51"/>
  <c r="M50"/>
  <c r="L50"/>
  <c r="I50"/>
  <c r="K49"/>
  <c r="B49"/>
  <c r="O48"/>
  <c r="M48"/>
  <c r="L48"/>
  <c r="I48"/>
  <c r="L47"/>
  <c r="J47"/>
  <c r="Q46"/>
  <c r="O46"/>
  <c r="M46"/>
  <c r="L46"/>
  <c r="J46"/>
  <c r="K45"/>
  <c r="B45"/>
  <c r="L40"/>
  <c r="J40"/>
  <c r="K39"/>
  <c r="B39"/>
  <c r="L38"/>
  <c r="J38"/>
  <c r="K37"/>
  <c r="B37"/>
  <c r="L36"/>
  <c r="J36"/>
  <c r="Q35"/>
  <c r="O35"/>
  <c r="M35"/>
  <c r="L35"/>
  <c r="J35"/>
  <c r="O34"/>
  <c r="M34"/>
  <c r="L34"/>
  <c r="I34"/>
  <c r="K33"/>
  <c r="B33"/>
  <c r="L32"/>
  <c r="J32"/>
  <c r="Q31"/>
  <c r="O31"/>
  <c r="M31"/>
  <c r="L31"/>
  <c r="J31"/>
  <c r="B31"/>
  <c r="M30"/>
  <c r="L30"/>
  <c r="I30"/>
  <c r="B29"/>
  <c r="M28"/>
  <c r="L28"/>
  <c r="I28"/>
  <c r="J27"/>
  <c r="Q26"/>
  <c r="O26"/>
  <c r="M26"/>
  <c r="L26"/>
  <c r="J26"/>
  <c r="B25"/>
  <c r="O24"/>
  <c r="M24"/>
  <c r="L24"/>
  <c r="I24"/>
  <c r="K23"/>
  <c r="B23"/>
  <c r="L22"/>
  <c r="J22"/>
  <c r="K21"/>
  <c r="B21"/>
  <c r="L20"/>
  <c r="J20"/>
  <c r="O19"/>
  <c r="M19"/>
  <c r="L19"/>
  <c r="I19"/>
  <c r="K18"/>
  <c r="B18"/>
  <c r="L17"/>
  <c r="J17"/>
  <c r="O16"/>
  <c r="M16"/>
  <c r="L16"/>
  <c r="I16"/>
  <c r="K15"/>
  <c r="B15"/>
  <c r="L14"/>
  <c r="J14"/>
  <c r="M13"/>
  <c r="L13"/>
  <c r="I13"/>
  <c r="B13"/>
  <c r="L12"/>
  <c r="J12"/>
  <c r="M11"/>
  <c r="L11"/>
  <c r="I11"/>
  <c r="B10"/>
  <c r="R9"/>
  <c r="P9"/>
  <c r="N9"/>
  <c r="M9"/>
  <c r="J9"/>
  <c r="O8"/>
  <c r="M8"/>
  <c r="L8"/>
  <c r="I8"/>
  <c r="L7"/>
  <c r="J7"/>
  <c r="K6"/>
  <c r="B6"/>
  <c r="L5"/>
  <c r="J5"/>
  <c r="K4"/>
  <c r="B4"/>
  <c r="L3"/>
  <c r="J3"/>
  <c r="M2"/>
  <c r="L2"/>
  <c r="I2"/>
  <c r="B2"/>
  <c r="O35" i="1"/>
  <c r="N35"/>
  <c r="L35"/>
  <c r="K35"/>
  <c r="H35"/>
  <c r="F35"/>
  <c r="E35"/>
  <c r="O34"/>
  <c r="N34"/>
  <c r="F34"/>
  <c r="E34"/>
  <c r="O33"/>
  <c r="N33"/>
  <c r="L33"/>
  <c r="K33"/>
  <c r="F33"/>
  <c r="E33"/>
  <c r="O32"/>
  <c r="N32"/>
  <c r="L32"/>
  <c r="K32"/>
  <c r="O31"/>
  <c r="N31"/>
  <c r="L31"/>
  <c r="K31"/>
  <c r="O30"/>
  <c r="N30"/>
  <c r="L30"/>
  <c r="K30"/>
  <c r="B50" i="2"/>
  <c r="O20" i="1"/>
  <c r="N20"/>
  <c r="L20"/>
  <c r="K20"/>
  <c r="I20"/>
  <c r="H20"/>
  <c r="F20"/>
  <c r="E20"/>
  <c r="O29"/>
  <c r="N29"/>
  <c r="L29"/>
  <c r="K29"/>
  <c r="I29"/>
  <c r="H29"/>
  <c r="F29"/>
  <c r="E29"/>
  <c r="O28"/>
  <c r="N28"/>
  <c r="L28"/>
  <c r="K28"/>
  <c r="O27"/>
  <c r="N27"/>
  <c r="I27"/>
  <c r="H27"/>
  <c r="O26"/>
  <c r="N26"/>
  <c r="L26"/>
  <c r="K26"/>
  <c r="O25"/>
  <c r="N25"/>
  <c r="L25"/>
  <c r="K25"/>
  <c r="O24"/>
  <c r="N24"/>
  <c r="L24"/>
  <c r="K24"/>
  <c r="O23"/>
  <c r="N23"/>
  <c r="I23"/>
  <c r="H23"/>
  <c r="O22"/>
  <c r="N22"/>
  <c r="L22"/>
  <c r="K22"/>
  <c r="I22"/>
  <c r="H22"/>
  <c r="F22"/>
  <c r="E22"/>
  <c r="K17"/>
  <c r="I17"/>
  <c r="H17"/>
  <c r="F17"/>
  <c r="E17"/>
  <c r="O21"/>
  <c r="N21"/>
  <c r="L21"/>
  <c r="K21"/>
  <c r="I21"/>
  <c r="H21"/>
  <c r="O19"/>
  <c r="N19"/>
  <c r="L19"/>
  <c r="P19" s="1"/>
  <c r="K19"/>
  <c r="I19"/>
  <c r="H19"/>
  <c r="O18"/>
  <c r="N18"/>
  <c r="L18"/>
  <c r="K18"/>
  <c r="I18"/>
  <c r="H18"/>
  <c r="O16"/>
  <c r="N16"/>
  <c r="L16"/>
  <c r="K16"/>
  <c r="I16"/>
  <c r="H16"/>
  <c r="F16"/>
  <c r="E16"/>
  <c r="O15"/>
  <c r="N15"/>
  <c r="L15"/>
  <c r="K15"/>
  <c r="I15"/>
  <c r="H15"/>
  <c r="F15"/>
  <c r="E15"/>
  <c r="O14"/>
  <c r="N14"/>
  <c r="I14"/>
  <c r="H14"/>
  <c r="F14"/>
  <c r="E14"/>
  <c r="O13"/>
  <c r="N13"/>
  <c r="L13"/>
  <c r="K13"/>
  <c r="I13"/>
  <c r="H13"/>
  <c r="F13"/>
  <c r="E13"/>
  <c r="O12"/>
  <c r="N12"/>
  <c r="L12"/>
  <c r="K12"/>
  <c r="F12"/>
  <c r="E12"/>
  <c r="O11"/>
  <c r="N11"/>
  <c r="L11"/>
  <c r="K11"/>
  <c r="F11"/>
  <c r="E11"/>
  <c r="O10"/>
  <c r="N10"/>
  <c r="L10"/>
  <c r="K10"/>
  <c r="I10"/>
  <c r="H10"/>
  <c r="F10"/>
  <c r="E10"/>
  <c r="O9"/>
  <c r="N9"/>
  <c r="L9"/>
  <c r="K9"/>
  <c r="I9"/>
  <c r="H9"/>
  <c r="F9"/>
  <c r="E9"/>
  <c r="O8"/>
  <c r="N8"/>
  <c r="L8"/>
  <c r="K8"/>
  <c r="I8"/>
  <c r="H8"/>
  <c r="O7"/>
  <c r="N7"/>
  <c r="L7"/>
  <c r="K7"/>
  <c r="F7"/>
  <c r="E7"/>
  <c r="P93"/>
  <c r="P90"/>
  <c r="P89"/>
  <c r="P88"/>
  <c r="P87"/>
  <c r="P86"/>
  <c r="P81"/>
  <c r="P80"/>
  <c r="P79"/>
  <c r="P78"/>
  <c r="P77"/>
  <c r="P74"/>
  <c r="P73"/>
  <c r="P72"/>
  <c r="P71"/>
  <c r="P70"/>
  <c r="P69"/>
  <c r="P68"/>
  <c r="P67"/>
  <c r="P66"/>
  <c r="P65"/>
  <c r="P64"/>
  <c r="P63"/>
  <c r="P62"/>
  <c r="P61"/>
  <c r="P60"/>
  <c r="P59"/>
  <c r="P57"/>
  <c r="P52"/>
  <c r="P51"/>
  <c r="P50"/>
  <c r="P49"/>
  <c r="P48"/>
  <c r="P47"/>
  <c r="P46"/>
  <c r="P45"/>
  <c r="P44"/>
  <c r="P43"/>
  <c r="P42"/>
  <c r="P41"/>
  <c r="P40"/>
  <c r="P38"/>
  <c r="P35"/>
  <c r="P34"/>
  <c r="P33"/>
  <c r="P32"/>
  <c r="P31"/>
  <c r="P30"/>
  <c r="P20"/>
  <c r="P29"/>
  <c r="P28"/>
  <c r="P27"/>
  <c r="P26"/>
  <c r="P25"/>
  <c r="P24"/>
  <c r="P23"/>
  <c r="P22"/>
  <c r="P21"/>
  <c r="P18"/>
  <c r="P16"/>
  <c r="P15"/>
  <c r="P14"/>
  <c r="P13"/>
  <c r="P12"/>
  <c r="P11"/>
  <c r="P10"/>
  <c r="P9"/>
  <c r="P8"/>
  <c r="P7"/>
  <c r="P6"/>
  <c r="O6"/>
  <c r="N6"/>
  <c r="L6"/>
  <c r="K6"/>
  <c r="I6"/>
  <c r="H6"/>
  <c r="P5"/>
  <c r="L5"/>
  <c r="K5"/>
  <c r="I5"/>
  <c r="H5"/>
  <c r="F5"/>
  <c r="E5"/>
  <c r="O5"/>
  <c r="L166" i="2"/>
  <c r="J166"/>
  <c r="O165"/>
  <c r="M165"/>
  <c r="L165"/>
  <c r="I165"/>
  <c r="B165"/>
  <c r="L164"/>
  <c r="J164"/>
  <c r="K163"/>
  <c r="B163"/>
  <c r="L162"/>
  <c r="J162"/>
  <c r="O161"/>
  <c r="M161"/>
  <c r="L161"/>
  <c r="I161"/>
  <c r="B161"/>
  <c r="L160"/>
  <c r="J160"/>
  <c r="R159"/>
  <c r="P159"/>
  <c r="N159"/>
  <c r="M159"/>
  <c r="J159"/>
  <c r="O158"/>
  <c r="M158"/>
  <c r="L158"/>
  <c r="I158"/>
  <c r="K157"/>
  <c r="B157"/>
  <c r="R156"/>
  <c r="P156"/>
  <c r="N156"/>
  <c r="M156"/>
  <c r="J156"/>
  <c r="O155"/>
  <c r="M155"/>
  <c r="L155"/>
  <c r="I155"/>
  <c r="B155"/>
  <c r="R150"/>
  <c r="P150"/>
  <c r="N150"/>
  <c r="M150"/>
  <c r="J150"/>
  <c r="L149"/>
  <c r="J149"/>
  <c r="K148"/>
  <c r="B148"/>
  <c r="L147"/>
  <c r="J147"/>
  <c r="R146"/>
  <c r="P146"/>
  <c r="N146"/>
  <c r="M146"/>
  <c r="J146"/>
  <c r="O145"/>
  <c r="M145"/>
  <c r="L145"/>
  <c r="I145"/>
  <c r="K144"/>
  <c r="B144"/>
  <c r="O143"/>
  <c r="M143"/>
  <c r="L143"/>
  <c r="I143"/>
  <c r="R142"/>
  <c r="P142"/>
  <c r="N142"/>
  <c r="M142"/>
  <c r="J142"/>
  <c r="B142"/>
  <c r="O141"/>
  <c r="M141"/>
  <c r="L141"/>
  <c r="I141"/>
  <c r="L140"/>
  <c r="J140"/>
  <c r="R139"/>
  <c r="P139"/>
  <c r="N139"/>
  <c r="M139"/>
  <c r="J139"/>
  <c r="K138"/>
  <c r="B138"/>
  <c r="L137"/>
  <c r="J137"/>
  <c r="O136"/>
  <c r="M136"/>
  <c r="L136"/>
  <c r="I136"/>
  <c r="R135"/>
  <c r="P135"/>
  <c r="N135"/>
  <c r="M135"/>
  <c r="J135"/>
  <c r="B135"/>
  <c r="L134"/>
  <c r="J134"/>
  <c r="L133"/>
  <c r="I133"/>
  <c r="K132"/>
  <c r="B132"/>
  <c r="L131"/>
  <c r="J131"/>
  <c r="K130"/>
  <c r="B130"/>
  <c r="O128"/>
  <c r="M128"/>
  <c r="L128"/>
  <c r="I128"/>
  <c r="K127"/>
  <c r="B127"/>
  <c r="L126"/>
  <c r="J126"/>
  <c r="O125"/>
  <c r="M125"/>
  <c r="L125"/>
  <c r="I125"/>
  <c r="K124"/>
  <c r="B124"/>
  <c r="L123"/>
  <c r="J123"/>
  <c r="O122"/>
  <c r="M122"/>
  <c r="L122"/>
  <c r="I122"/>
  <c r="B122"/>
  <c r="L121"/>
  <c r="J121"/>
  <c r="O120"/>
  <c r="M120"/>
  <c r="L120"/>
  <c r="I120"/>
  <c r="B120"/>
  <c r="L119"/>
  <c r="J119"/>
  <c r="R118"/>
  <c r="P118"/>
  <c r="N118"/>
  <c r="M118"/>
  <c r="J118"/>
  <c r="B118"/>
  <c r="L117"/>
  <c r="J117"/>
  <c r="K116"/>
  <c r="B116"/>
  <c r="L115"/>
  <c r="J115"/>
  <c r="K114"/>
  <c r="B114"/>
  <c r="R113"/>
  <c r="P113"/>
  <c r="N113"/>
  <c r="M113"/>
  <c r="J113"/>
  <c r="L112"/>
  <c r="J112"/>
  <c r="O111"/>
  <c r="M111"/>
  <c r="L111"/>
  <c r="I111"/>
  <c r="K110"/>
  <c r="B110"/>
  <c r="R109"/>
  <c r="P109"/>
  <c r="N109"/>
  <c r="M109"/>
  <c r="J109"/>
  <c r="O108"/>
  <c r="M108"/>
  <c r="L108"/>
  <c r="I108"/>
  <c r="B108"/>
  <c r="L106"/>
  <c r="J106"/>
  <c r="K105"/>
  <c r="B105"/>
  <c r="L104"/>
  <c r="J104"/>
  <c r="R103"/>
  <c r="P103"/>
  <c r="N103"/>
  <c r="M103"/>
  <c r="J103"/>
  <c r="K102"/>
  <c r="B102"/>
  <c r="Q97"/>
  <c r="O97"/>
  <c r="M97"/>
  <c r="L97"/>
  <c r="J97"/>
  <c r="O96"/>
  <c r="M96"/>
  <c r="L96"/>
  <c r="I96"/>
  <c r="K95"/>
  <c r="B95"/>
  <c r="O94"/>
  <c r="M94"/>
  <c r="L94"/>
  <c r="I94"/>
  <c r="K93"/>
  <c r="B93"/>
  <c r="L92"/>
  <c r="J92"/>
  <c r="Q91"/>
  <c r="O91"/>
  <c r="M91"/>
  <c r="L91"/>
  <c r="J91"/>
  <c r="O90"/>
  <c r="B89" s="1"/>
  <c r="M90"/>
  <c r="L90"/>
  <c r="I90"/>
  <c r="K89"/>
  <c r="R88"/>
  <c r="P88"/>
  <c r="N88"/>
  <c r="M88"/>
  <c r="J88"/>
  <c r="K87"/>
  <c r="B87"/>
  <c r="L86"/>
  <c r="J86"/>
  <c r="Q85"/>
  <c r="O85"/>
  <c r="M85"/>
  <c r="L85"/>
  <c r="J85"/>
  <c r="K84"/>
  <c r="B84"/>
  <c r="L83"/>
  <c r="J83"/>
  <c r="K82"/>
  <c r="B82"/>
  <c r="L81"/>
  <c r="J81"/>
  <c r="O80"/>
  <c r="B79" s="1"/>
  <c r="M80"/>
  <c r="L80"/>
  <c r="I80"/>
  <c r="K79"/>
  <c r="L78"/>
  <c r="J78"/>
  <c r="O77"/>
  <c r="M77"/>
  <c r="L77"/>
  <c r="I77"/>
  <c r="K76"/>
  <c r="B76"/>
  <c r="L75"/>
  <c r="J75"/>
  <c r="L74"/>
  <c r="I74"/>
  <c r="Q73"/>
  <c r="O73"/>
  <c r="M73"/>
  <c r="L73"/>
  <c r="J73"/>
  <c r="K72"/>
  <c r="B72"/>
  <c r="L71"/>
  <c r="J71"/>
  <c r="Q70"/>
  <c r="O70"/>
  <c r="M70"/>
  <c r="L70"/>
  <c r="J70"/>
  <c r="K69"/>
  <c r="B69"/>
  <c r="L68"/>
  <c r="J68"/>
  <c r="Q67"/>
  <c r="O67"/>
  <c r="M67"/>
  <c r="L67"/>
  <c r="J67"/>
  <c r="O66"/>
  <c r="M66"/>
  <c r="L66"/>
  <c r="I66"/>
  <c r="K65"/>
  <c r="B65"/>
  <c r="L64"/>
  <c r="J64"/>
  <c r="Q63"/>
  <c r="O63"/>
  <c r="M63"/>
  <c r="L63"/>
  <c r="J63"/>
  <c r="M62"/>
  <c r="L62"/>
  <c r="I62"/>
  <c r="K61"/>
  <c r="B61"/>
  <c r="O60"/>
  <c r="M60"/>
  <c r="L60"/>
  <c r="I60"/>
  <c r="L59"/>
  <c r="J59"/>
  <c r="K58"/>
  <c r="B58"/>
  <c r="L56"/>
  <c r="J56"/>
  <c r="Q55"/>
  <c r="O55"/>
  <c r="M55"/>
  <c r="L55"/>
  <c r="J55"/>
  <c r="O54"/>
  <c r="M54"/>
  <c r="L54"/>
  <c r="I54"/>
  <c r="B54"/>
  <c r="L53"/>
  <c r="J53"/>
  <c r="Q52"/>
  <c r="O52"/>
  <c r="M52"/>
  <c r="L52"/>
  <c r="J52"/>
  <c r="O51"/>
  <c r="M51"/>
  <c r="L51"/>
  <c r="I51"/>
  <c r="K50"/>
  <c r="L49"/>
  <c r="J49"/>
  <c r="Q48"/>
  <c r="O48"/>
  <c r="M48"/>
  <c r="L48"/>
  <c r="J48"/>
  <c r="O47"/>
  <c r="M47"/>
  <c r="L47"/>
  <c r="I47"/>
  <c r="K46"/>
  <c r="B46"/>
  <c r="L45"/>
  <c r="J45"/>
  <c r="K44"/>
  <c r="B44"/>
  <c r="L43"/>
  <c r="J43"/>
  <c r="M42"/>
  <c r="L42"/>
  <c r="I42"/>
  <c r="B40"/>
  <c r="L39"/>
  <c r="J39"/>
  <c r="K38"/>
  <c r="B38"/>
  <c r="L37"/>
  <c r="J37"/>
  <c r="R36"/>
  <c r="P36"/>
  <c r="N36"/>
  <c r="M36"/>
  <c r="J36"/>
  <c r="O35"/>
  <c r="M35"/>
  <c r="L35"/>
  <c r="I35"/>
  <c r="K34"/>
  <c r="B34"/>
  <c r="L33"/>
  <c r="J33"/>
  <c r="K32"/>
  <c r="B32"/>
  <c r="L31"/>
  <c r="J31"/>
  <c r="K30"/>
  <c r="B30"/>
  <c r="L29"/>
  <c r="J29"/>
  <c r="M28"/>
  <c r="L28"/>
  <c r="I28"/>
  <c r="K27"/>
  <c r="B27"/>
  <c r="L26"/>
  <c r="J26"/>
  <c r="Q25"/>
  <c r="O25"/>
  <c r="M25"/>
  <c r="L25"/>
  <c r="J25"/>
  <c r="L24"/>
  <c r="I24"/>
  <c r="K23"/>
  <c r="B23"/>
  <c r="Q22"/>
  <c r="O22"/>
  <c r="M22"/>
  <c r="L22"/>
  <c r="J22"/>
  <c r="K21"/>
  <c r="B21"/>
  <c r="L20"/>
  <c r="J20"/>
  <c r="Q19"/>
  <c r="O19"/>
  <c r="M19"/>
  <c r="L19"/>
  <c r="J19"/>
  <c r="O18"/>
  <c r="M18"/>
  <c r="L18"/>
  <c r="I18"/>
  <c r="K17"/>
  <c r="B17"/>
  <c r="L16"/>
  <c r="J16"/>
  <c r="R15"/>
  <c r="P15"/>
  <c r="N15"/>
  <c r="M15"/>
  <c r="J15"/>
  <c r="K14"/>
  <c r="B14"/>
  <c r="L13"/>
  <c r="J13"/>
  <c r="Q12"/>
  <c r="O12"/>
  <c r="M12"/>
  <c r="L12"/>
  <c r="J12"/>
  <c r="O11"/>
  <c r="M11"/>
  <c r="L11"/>
  <c r="I11"/>
  <c r="K10"/>
  <c r="B10"/>
  <c r="L9"/>
  <c r="J9"/>
  <c r="K8"/>
  <c r="B8"/>
  <c r="L7"/>
  <c r="J7"/>
  <c r="K6"/>
  <c r="B6"/>
  <c r="L5"/>
  <c r="J5"/>
  <c r="R4"/>
  <c r="P4"/>
  <c r="N4"/>
  <c r="M4"/>
  <c r="J4"/>
  <c r="O3"/>
  <c r="M3"/>
  <c r="L3"/>
  <c r="I3"/>
  <c r="K2"/>
  <c r="B2"/>
  <c r="P17" i="1" l="1"/>
</calcChain>
</file>

<file path=xl/sharedStrings.xml><?xml version="1.0" encoding="utf-8"?>
<sst xmlns="http://schemas.openxmlformats.org/spreadsheetml/2006/main" count="1339" uniqueCount="298">
  <si>
    <t xml:space="preserve">Апханова Агиза  </t>
  </si>
  <si>
    <t>Иркутск</t>
  </si>
  <si>
    <t>Беда</t>
  </si>
  <si>
    <t>Анна</t>
  </si>
  <si>
    <t xml:space="preserve">Беда Анна </t>
  </si>
  <si>
    <t>Ангарск</t>
  </si>
  <si>
    <t>Буренкова</t>
  </si>
  <si>
    <t>Раиса</t>
  </si>
  <si>
    <t>Буренкова Раиса</t>
  </si>
  <si>
    <t>Саянск</t>
  </si>
  <si>
    <t xml:space="preserve">Буренкова Раиса </t>
  </si>
  <si>
    <t>Гурская</t>
  </si>
  <si>
    <t>Ирина</t>
  </si>
  <si>
    <t xml:space="preserve">Гурская Ирина </t>
  </si>
  <si>
    <t xml:space="preserve">Гурская Ирина  </t>
  </si>
  <si>
    <t xml:space="preserve">Еланцева Светлана </t>
  </si>
  <si>
    <t xml:space="preserve">Еланцева Светлана  </t>
  </si>
  <si>
    <t>Иванова</t>
  </si>
  <si>
    <t>Наталия</t>
  </si>
  <si>
    <t xml:space="preserve">Иванова Наталия </t>
  </si>
  <si>
    <t xml:space="preserve">Иванова Наталья  </t>
  </si>
  <si>
    <t>Кабаева</t>
  </si>
  <si>
    <t>Наталья</t>
  </si>
  <si>
    <t xml:space="preserve">Кабаева Наталья  </t>
  </si>
  <si>
    <t>Колосова</t>
  </si>
  <si>
    <t>Ольга</t>
  </si>
  <si>
    <t xml:space="preserve">Колосова Ольга </t>
  </si>
  <si>
    <t>Смоленщина</t>
  </si>
  <si>
    <t>Кузнецова</t>
  </si>
  <si>
    <t xml:space="preserve">Кузнецова Наталья </t>
  </si>
  <si>
    <t>Макушина</t>
  </si>
  <si>
    <t>Дарья</t>
  </si>
  <si>
    <t xml:space="preserve">Макушина Дарья </t>
  </si>
  <si>
    <t xml:space="preserve">Макушина Дарья  </t>
  </si>
  <si>
    <t>Налетова</t>
  </si>
  <si>
    <t>Дина</t>
  </si>
  <si>
    <t xml:space="preserve">Налетова Дина   </t>
  </si>
  <si>
    <t>Мегет</t>
  </si>
  <si>
    <t xml:space="preserve">Нестерова Майя </t>
  </si>
  <si>
    <t>Славнова</t>
  </si>
  <si>
    <t>Любовь</t>
  </si>
  <si>
    <t xml:space="preserve">Славнова Любовь </t>
  </si>
  <si>
    <t>Тарбеева</t>
  </si>
  <si>
    <t>Валентина</t>
  </si>
  <si>
    <t xml:space="preserve">Тарбеева Валентина </t>
  </si>
  <si>
    <t>Шишмарева</t>
  </si>
  <si>
    <t>Александра</t>
  </si>
  <si>
    <t xml:space="preserve">Шишмарева Александра  </t>
  </si>
  <si>
    <t>Везель</t>
  </si>
  <si>
    <t xml:space="preserve">Везель Дарья </t>
  </si>
  <si>
    <t xml:space="preserve">Везель Дарья  </t>
  </si>
  <si>
    <t>Гадеева</t>
  </si>
  <si>
    <t xml:space="preserve">Гадеева Ольга </t>
  </si>
  <si>
    <t xml:space="preserve">Кравченко Елена </t>
  </si>
  <si>
    <t>Мэй</t>
  </si>
  <si>
    <t>Ивита</t>
  </si>
  <si>
    <t xml:space="preserve">Мэй Ивита </t>
  </si>
  <si>
    <t xml:space="preserve">Пчелкина Александра </t>
  </si>
  <si>
    <t xml:space="preserve">Пчёлкина Александра </t>
  </si>
  <si>
    <t>Ларионова</t>
  </si>
  <si>
    <t>Татьяна</t>
  </si>
  <si>
    <t xml:space="preserve">Ларионова Татьяна </t>
  </si>
  <si>
    <t>Малый Кубок</t>
  </si>
  <si>
    <t>Место</t>
  </si>
  <si>
    <t>Фамилия Имя</t>
  </si>
  <si>
    <t>Город</t>
  </si>
  <si>
    <t>Результат</t>
  </si>
  <si>
    <t>Очки</t>
  </si>
  <si>
    <t>Всего очков</t>
  </si>
  <si>
    <t>Дистанция</t>
  </si>
  <si>
    <t>Марафон Лыжня Байкала 28.03.20</t>
  </si>
  <si>
    <t>Триатлон Baikal X-Trail 01.08.20</t>
  </si>
  <si>
    <t>Байкал Супер Трейл 20.09.20</t>
  </si>
  <si>
    <t>Байкальский Марафон 03.10.20</t>
  </si>
  <si>
    <t>Барковский</t>
  </si>
  <si>
    <t>Михаил</t>
  </si>
  <si>
    <t xml:space="preserve">Барковский Михаил </t>
  </si>
  <si>
    <t>Белошапкин</t>
  </si>
  <si>
    <t>Евгений</t>
  </si>
  <si>
    <t>Белошапкин Евгений</t>
  </si>
  <si>
    <t>Бондарец</t>
  </si>
  <si>
    <t xml:space="preserve">Бондарец Михаил  </t>
  </si>
  <si>
    <t>Васильев</t>
  </si>
  <si>
    <t>Виктор</t>
  </si>
  <si>
    <t>Васильев Виктор</t>
  </si>
  <si>
    <t>р.п. Марково</t>
  </si>
  <si>
    <t xml:space="preserve">Васильев Виктор </t>
  </si>
  <si>
    <t>Марково</t>
  </si>
  <si>
    <t>Гершевич</t>
  </si>
  <si>
    <t>Антон</t>
  </si>
  <si>
    <t xml:space="preserve">Гершевич Антон </t>
  </si>
  <si>
    <t xml:space="preserve">Гершевич Антон  </t>
  </si>
  <si>
    <t>Голобоков</t>
  </si>
  <si>
    <t>Артём</t>
  </si>
  <si>
    <t xml:space="preserve">Голобоков Артём </t>
  </si>
  <si>
    <t>Зима</t>
  </si>
  <si>
    <t xml:space="preserve">Голобоков Артём  </t>
  </si>
  <si>
    <t>Карабин</t>
  </si>
  <si>
    <t>Игорь</t>
  </si>
  <si>
    <t xml:space="preserve">Карабин Игорь </t>
  </si>
  <si>
    <t>Кашицын</t>
  </si>
  <si>
    <t>Семён</t>
  </si>
  <si>
    <t xml:space="preserve">Кашицын Семён </t>
  </si>
  <si>
    <t>Китов</t>
  </si>
  <si>
    <t>Александр</t>
  </si>
  <si>
    <t xml:space="preserve">Китов Александр </t>
  </si>
  <si>
    <t xml:space="preserve">Китов Александр  </t>
  </si>
  <si>
    <t>Коротницкий</t>
  </si>
  <si>
    <t>Артем</t>
  </si>
  <si>
    <t xml:space="preserve">Коротницкий Артем </t>
  </si>
  <si>
    <t>Ларионов</t>
  </si>
  <si>
    <t xml:space="preserve">Андрей </t>
  </si>
  <si>
    <t xml:space="preserve">Ларионов Андрей </t>
  </si>
  <si>
    <t>Литвинцев</t>
  </si>
  <si>
    <t>Андрей</t>
  </si>
  <si>
    <t xml:space="preserve">Литвинцев Андрей </t>
  </si>
  <si>
    <t xml:space="preserve">Литвинцев Андрей  </t>
  </si>
  <si>
    <t>Лукьянов</t>
  </si>
  <si>
    <t>Руслан</t>
  </si>
  <si>
    <t xml:space="preserve">Лукьянов Руслан </t>
  </si>
  <si>
    <t>Макушин</t>
  </si>
  <si>
    <t>Дмитрий</t>
  </si>
  <si>
    <t xml:space="preserve">Макушин Дмитрий </t>
  </si>
  <si>
    <t xml:space="preserve">Макушин Дмитрий  </t>
  </si>
  <si>
    <t>Иркутся</t>
  </si>
  <si>
    <t>Михашенко</t>
  </si>
  <si>
    <t xml:space="preserve">Михашенко Евгений  </t>
  </si>
  <si>
    <t>Овсянников</t>
  </si>
  <si>
    <t xml:space="preserve">Овсянников Михаил </t>
  </si>
  <si>
    <t>село Смоленщина</t>
  </si>
  <si>
    <t xml:space="preserve">Овсянников Михаил  </t>
  </si>
  <si>
    <t xml:space="preserve">Смоленщина </t>
  </si>
  <si>
    <t>Педенко</t>
  </si>
  <si>
    <t>Вячеслав</t>
  </si>
  <si>
    <t xml:space="preserve">Педенко Вячеслав </t>
  </si>
  <si>
    <t>Выдрино</t>
  </si>
  <si>
    <t xml:space="preserve">Педенко Сергей  </t>
  </si>
  <si>
    <t xml:space="preserve">Педенко Сергей   </t>
  </si>
  <si>
    <t>Перетолчин</t>
  </si>
  <si>
    <t xml:space="preserve">Перетолчин Андрей </t>
  </si>
  <si>
    <t>Шелехов</t>
  </si>
  <si>
    <t xml:space="preserve">Перетолчин Андрей  </t>
  </si>
  <si>
    <t>Платонов</t>
  </si>
  <si>
    <t xml:space="preserve">Платонов Артём </t>
  </si>
  <si>
    <t>Нижнеудинск</t>
  </si>
  <si>
    <t xml:space="preserve">Платонов Артём  </t>
  </si>
  <si>
    <t>Политов</t>
  </si>
  <si>
    <t>Ярослав</t>
  </si>
  <si>
    <t xml:space="preserve">Политов Ярослав </t>
  </si>
  <si>
    <t>Попов</t>
  </si>
  <si>
    <t>Сергей</t>
  </si>
  <si>
    <t>Попов Сергей</t>
  </si>
  <si>
    <t xml:space="preserve">Попов Сергей  </t>
  </si>
  <si>
    <t>Птиченко</t>
  </si>
  <si>
    <t xml:space="preserve">Птиченко Дмитрий </t>
  </si>
  <si>
    <t xml:space="preserve">Птиченко Дмитрий  </t>
  </si>
  <si>
    <t>Россов</t>
  </si>
  <si>
    <t>Марк</t>
  </si>
  <si>
    <t>Россов Марк</t>
  </si>
  <si>
    <t xml:space="preserve">Россов Марк </t>
  </si>
  <si>
    <t>Рябчевский</t>
  </si>
  <si>
    <t xml:space="preserve">Рябчевский Дмитрий </t>
  </si>
  <si>
    <t>Роман</t>
  </si>
  <si>
    <t xml:space="preserve">Рябчевский Роман  </t>
  </si>
  <si>
    <t>Филатов</t>
  </si>
  <si>
    <t xml:space="preserve">Филатов Андрей </t>
  </si>
  <si>
    <t>Чеховский</t>
  </si>
  <si>
    <t>Никита</t>
  </si>
  <si>
    <t xml:space="preserve">Чеховский Никита </t>
  </si>
  <si>
    <t>Чокан</t>
  </si>
  <si>
    <t>Владимир</t>
  </si>
  <si>
    <t xml:space="preserve">Чокан Владимир </t>
  </si>
  <si>
    <t>Шаповалов</t>
  </si>
  <si>
    <t xml:space="preserve">Шаповалов Вячеслав </t>
  </si>
  <si>
    <t>Щучинов</t>
  </si>
  <si>
    <t>Павел</t>
  </si>
  <si>
    <t xml:space="preserve">Щучинов Павел </t>
  </si>
  <si>
    <t>Железнодорожный</t>
  </si>
  <si>
    <t>п. Железнодорожный</t>
  </si>
  <si>
    <t>МУЖЧИНЫ</t>
  </si>
  <si>
    <t>ЖЕНЩИНЫ</t>
  </si>
  <si>
    <t>Средний Кубок</t>
  </si>
  <si>
    <t>Бобров</t>
  </si>
  <si>
    <t>Ефим</t>
  </si>
  <si>
    <t xml:space="preserve">Бобров Ефим </t>
  </si>
  <si>
    <t xml:space="preserve">Максим </t>
  </si>
  <si>
    <t xml:space="preserve">Бобров Максим </t>
  </si>
  <si>
    <t xml:space="preserve">Бобров Максим  </t>
  </si>
  <si>
    <t xml:space="preserve">Бутаков Николай  </t>
  </si>
  <si>
    <t>Бывальцев</t>
  </si>
  <si>
    <t xml:space="preserve">Бывальцев Сергей </t>
  </si>
  <si>
    <t xml:space="preserve">Бывальцев Сергей  </t>
  </si>
  <si>
    <t>Вавилин</t>
  </si>
  <si>
    <t>Константин</t>
  </si>
  <si>
    <t xml:space="preserve">Вавилин Константин  </t>
  </si>
  <si>
    <t>Омск</t>
  </si>
  <si>
    <t>Войтенко</t>
  </si>
  <si>
    <t>Алексей</t>
  </si>
  <si>
    <t xml:space="preserve">Войтенко Алексей </t>
  </si>
  <si>
    <t xml:space="preserve">Волосатов Дмитрий </t>
  </si>
  <si>
    <t xml:space="preserve">Волосатов Дмитрий   </t>
  </si>
  <si>
    <t>Давыдов Денис</t>
  </si>
  <si>
    <t xml:space="preserve">Ефременко Василий </t>
  </si>
  <si>
    <t xml:space="preserve">Ефременко Василий  </t>
  </si>
  <si>
    <t>Калинин</t>
  </si>
  <si>
    <t xml:space="preserve">Калинин Роман </t>
  </si>
  <si>
    <t xml:space="preserve">Калинин Роман  </t>
  </si>
  <si>
    <t>Камашев</t>
  </si>
  <si>
    <t>Камашев Владимир</t>
  </si>
  <si>
    <t xml:space="preserve">Камашев Владимир  </t>
  </si>
  <si>
    <t>Касьянов</t>
  </si>
  <si>
    <t xml:space="preserve">Касьянов Алексей </t>
  </si>
  <si>
    <t>Конев</t>
  </si>
  <si>
    <t xml:space="preserve">Конев Михаил </t>
  </si>
  <si>
    <t xml:space="preserve">Конев Михаил  </t>
  </si>
  <si>
    <t xml:space="preserve">Красинский Валерий </t>
  </si>
  <si>
    <t xml:space="preserve">Красинский Валерий  </t>
  </si>
  <si>
    <t>Налетов</t>
  </si>
  <si>
    <t xml:space="preserve">Налетов Евгений </t>
  </si>
  <si>
    <t xml:space="preserve">Налетов Евгений  </t>
  </si>
  <si>
    <t xml:space="preserve">Новиков Роман </t>
  </si>
  <si>
    <t>Рп Маркова</t>
  </si>
  <si>
    <t xml:space="preserve">Новиков Роман  </t>
  </si>
  <si>
    <t>Маркова</t>
  </si>
  <si>
    <t xml:space="preserve">Россов Дмитрий </t>
  </si>
  <si>
    <t xml:space="preserve">Россов Дмитрий   </t>
  </si>
  <si>
    <t>Чуприн</t>
  </si>
  <si>
    <t>Данил</t>
  </si>
  <si>
    <t xml:space="preserve">Чуприн Данил </t>
  </si>
  <si>
    <t xml:space="preserve">Чуприн Данил  </t>
  </si>
  <si>
    <t xml:space="preserve">Жданов Егор </t>
  </si>
  <si>
    <t>Жиндаев</t>
  </si>
  <si>
    <t xml:space="preserve">Жиндаев Андрей </t>
  </si>
  <si>
    <t xml:space="preserve">Каморных Сергей  </t>
  </si>
  <si>
    <t>Пастухов</t>
  </si>
  <si>
    <t xml:space="preserve">Пастухов Андрей  </t>
  </si>
  <si>
    <t>Большое Голоустное</t>
  </si>
  <si>
    <t xml:space="preserve">Шергин Максим </t>
  </si>
  <si>
    <t xml:space="preserve">Шергин Максим   </t>
  </si>
  <si>
    <t>Большой Кубок</t>
  </si>
  <si>
    <t>Бег 10 км</t>
  </si>
  <si>
    <t>10 км</t>
  </si>
  <si>
    <t>М4</t>
  </si>
  <si>
    <t>10 км лыжи</t>
  </si>
  <si>
    <t>Суперспринт</t>
  </si>
  <si>
    <t>Трейл 10 км</t>
  </si>
  <si>
    <t>нет</t>
  </si>
  <si>
    <t>М5</t>
  </si>
  <si>
    <t>30 км лыжи</t>
  </si>
  <si>
    <t>Спринт</t>
  </si>
  <si>
    <t>М2</t>
  </si>
  <si>
    <t>Бег 21 км</t>
  </si>
  <si>
    <t>СК Энергия</t>
  </si>
  <si>
    <t>Трейл 20 км</t>
  </si>
  <si>
    <t>М1</t>
  </si>
  <si>
    <t xml:space="preserve">               DNS</t>
  </si>
  <si>
    <t>ЭОЛ</t>
  </si>
  <si>
    <t>Бег 42 км</t>
  </si>
  <si>
    <t>Трейл 30 км</t>
  </si>
  <si>
    <t>Hammer class</t>
  </si>
  <si>
    <t>VESNA_RUN</t>
  </si>
  <si>
    <t>ПР</t>
  </si>
  <si>
    <t xml:space="preserve"> </t>
  </si>
  <si>
    <t>DNF</t>
  </si>
  <si>
    <t>#GrowEveryDay</t>
  </si>
  <si>
    <t>М0</t>
  </si>
  <si>
    <t>ДЮСШ Иркутского района</t>
  </si>
  <si>
    <t>22.12.1947г.</t>
  </si>
  <si>
    <t>BaikalTrailRunning</t>
  </si>
  <si>
    <t>СК Дельфин</t>
  </si>
  <si>
    <t>М6</t>
  </si>
  <si>
    <t>М3</t>
  </si>
  <si>
    <t>Локомотив</t>
  </si>
  <si>
    <t>Гимназия номер 2</t>
  </si>
  <si>
    <t>М11</t>
  </si>
  <si>
    <t>50 км лыжи</t>
  </si>
  <si>
    <t>DNS</t>
  </si>
  <si>
    <t>М8</t>
  </si>
  <si>
    <t>Беговой клуб _VaRun_</t>
  </si>
  <si>
    <t>АНХК</t>
  </si>
  <si>
    <t>ЦСКА</t>
  </si>
  <si>
    <t>Бежим Вместе</t>
  </si>
  <si>
    <t>Олимпийская</t>
  </si>
  <si>
    <t>RRUNS</t>
  </si>
  <si>
    <t>30 км</t>
  </si>
  <si>
    <t>20 км</t>
  </si>
  <si>
    <t>42 км</t>
  </si>
  <si>
    <t>21 км</t>
  </si>
  <si>
    <t>50 км</t>
  </si>
  <si>
    <t>Ж4</t>
  </si>
  <si>
    <t>Ж2</t>
  </si>
  <si>
    <t>Ж3</t>
  </si>
  <si>
    <t>Ж5</t>
  </si>
  <si>
    <t>Ж0</t>
  </si>
  <si>
    <t>Ж1</t>
  </si>
  <si>
    <t>Ангарский Трейл</t>
  </si>
  <si>
    <t>Siberian Runners</t>
  </si>
  <si>
    <t>КУБОК МАРАФОНОВ БАЙКАЛ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</si>
</sst>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[$-F400]h:mm:ss\ AM/PM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Border="1"/>
    <xf numFmtId="0" fontId="0" fillId="0" borderId="1" xfId="0" applyFill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3" borderId="1" xfId="0" applyFill="1" applyBorder="1"/>
    <xf numFmtId="0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165" fontId="6" fillId="0" borderId="0" xfId="0" applyNumberFormat="1" applyFont="1"/>
    <xf numFmtId="21" fontId="6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14" fontId="6" fillId="0" borderId="0" xfId="0" applyNumberFormat="1" applyFont="1"/>
    <xf numFmtId="0" fontId="6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6" fillId="0" borderId="0" xfId="0" applyFont="1" applyBorder="1"/>
    <xf numFmtId="14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0" fontId="0" fillId="0" borderId="0" xfId="0" applyBorder="1"/>
    <xf numFmtId="1" fontId="6" fillId="2" borderId="0" xfId="0" applyNumberFormat="1" applyFont="1" applyFill="1" applyBorder="1" applyAlignment="1">
      <alignment horizontal="center"/>
    </xf>
    <xf numFmtId="165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Border="1"/>
    <xf numFmtId="0" fontId="6" fillId="0" borderId="0" xfId="0" applyNumberFormat="1" applyFont="1" applyFill="1" applyBorder="1" applyAlignment="1">
      <alignment horizontal="center"/>
    </xf>
    <xf numFmtId="21" fontId="6" fillId="0" borderId="0" xfId="0" applyNumberFormat="1" applyFont="1" applyBorder="1"/>
    <xf numFmtId="0" fontId="6" fillId="3" borderId="0" xfId="0" applyFont="1" applyFill="1" applyBorder="1"/>
    <xf numFmtId="14" fontId="6" fillId="3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Fill="1" applyBorder="1"/>
    <xf numFmtId="164" fontId="6" fillId="0" borderId="0" xfId="0" applyNumberFormat="1" applyFont="1" applyBorder="1" applyAlignment="1"/>
    <xf numFmtId="164" fontId="6" fillId="2" borderId="0" xfId="0" applyNumberFormat="1" applyFont="1" applyFill="1" applyBorder="1"/>
    <xf numFmtId="0" fontId="5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/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3"/>
  <sheetViews>
    <sheetView tabSelected="1" workbookViewId="0">
      <pane ySplit="2" topLeftCell="A3" activePane="bottomLeft" state="frozen"/>
      <selection pane="bottomLeft"/>
    </sheetView>
  </sheetViews>
  <sheetFormatPr defaultRowHeight="14.4"/>
  <cols>
    <col min="2" max="2" width="26.6640625" customWidth="1"/>
    <col min="3" max="3" width="19.21875" customWidth="1"/>
    <col min="4" max="5" width="11.88671875" customWidth="1"/>
    <col min="6" max="6" width="11.77734375" customWidth="1"/>
    <col min="7" max="7" width="12.77734375" bestFit="1" customWidth="1"/>
    <col min="8" max="8" width="11.109375" style="22" customWidth="1"/>
    <col min="9" max="9" width="12.5546875" style="21" customWidth="1"/>
    <col min="10" max="10" width="11.33203125" customWidth="1"/>
    <col min="11" max="11" width="10.21875" style="22" customWidth="1"/>
    <col min="12" max="12" width="10.77734375" customWidth="1"/>
    <col min="13" max="13" width="10.5546875" customWidth="1"/>
    <col min="14" max="14" width="10.109375" customWidth="1"/>
    <col min="15" max="15" width="9.88671875" customWidth="1"/>
    <col min="16" max="16" width="11.33203125" customWidth="1"/>
  </cols>
  <sheetData>
    <row r="1" spans="1:16">
      <c r="A1" s="7"/>
      <c r="B1" s="70" t="s">
        <v>297</v>
      </c>
      <c r="C1" s="71">
        <v>2020</v>
      </c>
      <c r="D1" s="64" t="s">
        <v>70</v>
      </c>
      <c r="E1" s="65"/>
      <c r="F1" s="66"/>
      <c r="G1" s="67" t="s">
        <v>71</v>
      </c>
      <c r="H1" s="68"/>
      <c r="I1" s="69"/>
      <c r="J1" s="64" t="s">
        <v>72</v>
      </c>
      <c r="K1" s="65"/>
      <c r="L1" s="66"/>
      <c r="M1" s="64" t="s">
        <v>73</v>
      </c>
      <c r="N1" s="65"/>
      <c r="O1" s="66"/>
    </row>
    <row r="2" spans="1:16">
      <c r="A2" s="10" t="s">
        <v>63</v>
      </c>
      <c r="B2" s="14" t="s">
        <v>64</v>
      </c>
      <c r="C2" s="14" t="s">
        <v>65</v>
      </c>
      <c r="D2" s="16" t="s">
        <v>69</v>
      </c>
      <c r="E2" s="14" t="s">
        <v>66</v>
      </c>
      <c r="F2" s="17" t="s">
        <v>67</v>
      </c>
      <c r="G2" s="16" t="s">
        <v>69</v>
      </c>
      <c r="H2" s="29" t="s">
        <v>66</v>
      </c>
      <c r="I2" s="17" t="s">
        <v>67</v>
      </c>
      <c r="J2" s="16" t="s">
        <v>69</v>
      </c>
      <c r="K2" s="29" t="s">
        <v>66</v>
      </c>
      <c r="L2" s="17" t="s">
        <v>67</v>
      </c>
      <c r="M2" s="16" t="s">
        <v>69</v>
      </c>
      <c r="N2" s="14" t="s">
        <v>66</v>
      </c>
      <c r="O2" s="17" t="s">
        <v>67</v>
      </c>
      <c r="P2" s="14" t="s">
        <v>68</v>
      </c>
    </row>
    <row r="3" spans="1:16" ht="15.6">
      <c r="A3" s="10"/>
      <c r="B3" s="8" t="s">
        <v>62</v>
      </c>
      <c r="C3" s="14"/>
      <c r="D3" s="16"/>
      <c r="E3" s="14"/>
      <c r="F3" s="17"/>
      <c r="G3" s="16"/>
      <c r="H3" s="29"/>
      <c r="I3" s="17"/>
      <c r="J3" s="16"/>
      <c r="K3" s="29"/>
      <c r="L3" s="17"/>
      <c r="M3" s="16"/>
      <c r="N3" s="14"/>
      <c r="O3" s="17"/>
      <c r="P3" s="14"/>
    </row>
    <row r="4" spans="1:16">
      <c r="A4" s="10"/>
      <c r="B4" s="14" t="s">
        <v>179</v>
      </c>
      <c r="C4" s="11"/>
      <c r="D4" s="12"/>
      <c r="E4" s="11"/>
      <c r="F4" s="13"/>
      <c r="G4" s="12"/>
      <c r="H4" s="27"/>
      <c r="I4" s="13"/>
      <c r="J4" s="12"/>
      <c r="K4" s="27"/>
      <c r="L4" s="13"/>
      <c r="M4" s="12"/>
      <c r="N4" s="11"/>
      <c r="O4" s="13"/>
      <c r="P4" s="14"/>
    </row>
    <row r="5" spans="1:16">
      <c r="A5" s="1">
        <v>1</v>
      </c>
      <c r="B5" s="2" t="s">
        <v>86</v>
      </c>
      <c r="C5" s="2" t="s">
        <v>87</v>
      </c>
      <c r="D5" s="19" t="s">
        <v>241</v>
      </c>
      <c r="E5" s="20">
        <f>Лист2!M11</f>
        <v>1.7395833333333333E-2</v>
      </c>
      <c r="F5" s="13">
        <f>Лист2!O11</f>
        <v>1000.0000000000002</v>
      </c>
      <c r="G5" s="19" t="s">
        <v>244</v>
      </c>
      <c r="H5" s="20">
        <f>Лист2!O12</f>
        <v>3.8900462962962963E-2</v>
      </c>
      <c r="I5" s="24">
        <f>Лист2!Q12</f>
        <v>960.08663366336646</v>
      </c>
      <c r="J5" s="19" t="s">
        <v>241</v>
      </c>
      <c r="K5" s="20">
        <f>Лист2!J13</f>
        <v>3.1956018518518509E-2</v>
      </c>
      <c r="L5" s="24">
        <f>Лист2!L13</f>
        <v>974.36849925705826</v>
      </c>
      <c r="M5" s="19" t="s">
        <v>241</v>
      </c>
      <c r="N5" s="20">
        <v>2.6909722222222224E-2</v>
      </c>
      <c r="O5" s="23">
        <f>Лист2!K10</f>
        <v>983.38434630520339</v>
      </c>
      <c r="P5" s="25">
        <f>F5+I5+L5+O5</f>
        <v>3917.8394792256286</v>
      </c>
    </row>
    <row r="6" spans="1:16">
      <c r="A6" s="1">
        <v>2</v>
      </c>
      <c r="B6" s="2" t="s">
        <v>102</v>
      </c>
      <c r="C6" s="4" t="s">
        <v>1</v>
      </c>
      <c r="D6" s="19" t="s">
        <v>241</v>
      </c>
      <c r="E6" s="20" t="s">
        <v>276</v>
      </c>
      <c r="F6" s="19">
        <v>0</v>
      </c>
      <c r="G6" s="19" t="s">
        <v>244</v>
      </c>
      <c r="H6" s="20">
        <f>Лист2!O25</f>
        <v>4.1319444444444443E-2</v>
      </c>
      <c r="I6" s="23">
        <f>Лист2!Q25</f>
        <v>895.42079207920813</v>
      </c>
      <c r="J6" s="19" t="s">
        <v>241</v>
      </c>
      <c r="K6" s="20">
        <f>Лист2!J26</f>
        <v>3.3576388888888892E-2</v>
      </c>
      <c r="L6" s="23">
        <f>Лист2!L26</f>
        <v>922.36255572065363</v>
      </c>
      <c r="M6" s="19" t="s">
        <v>241</v>
      </c>
      <c r="N6" s="20">
        <f>Лист2!J26</f>
        <v>3.3576388888888892E-2</v>
      </c>
      <c r="O6" s="23">
        <f>Лист2!K23</f>
        <v>946.21775251421104</v>
      </c>
      <c r="P6" s="25">
        <f t="shared" ref="P6:P35" si="0">F6+I6+L6+O6</f>
        <v>2764.0011003140726</v>
      </c>
    </row>
    <row r="7" spans="1:16">
      <c r="A7" s="1">
        <v>3</v>
      </c>
      <c r="B7" s="6" t="s">
        <v>139</v>
      </c>
      <c r="C7" s="6" t="s">
        <v>140</v>
      </c>
      <c r="D7" s="19" t="s">
        <v>241</v>
      </c>
      <c r="E7" s="20">
        <f>Лист2!M60</f>
        <v>2.0972222222222218E-2</v>
      </c>
      <c r="F7" s="23">
        <f>Лист2!O60</f>
        <v>794.41117764471096</v>
      </c>
      <c r="G7" s="19"/>
      <c r="H7" s="20"/>
      <c r="I7" s="19">
        <v>0</v>
      </c>
      <c r="J7" s="19" t="s">
        <v>241</v>
      </c>
      <c r="K7" s="20">
        <f>Лист2!J59</f>
        <v>3.1157407407407391E-2</v>
      </c>
      <c r="L7" s="19">
        <f>Лист2!L59</f>
        <v>1000.0000000000005</v>
      </c>
      <c r="M7" s="19" t="s">
        <v>241</v>
      </c>
      <c r="N7" s="20">
        <f>Лист2!I58</f>
        <v>2.7789351851851853E-2</v>
      </c>
      <c r="O7" s="23">
        <f>Лист2!K58</f>
        <v>950.15303891561007</v>
      </c>
      <c r="P7" s="25">
        <f t="shared" si="0"/>
        <v>2744.5642165603213</v>
      </c>
    </row>
    <row r="8" spans="1:16">
      <c r="A8" s="1">
        <v>4</v>
      </c>
      <c r="B8" s="2" t="s">
        <v>165</v>
      </c>
      <c r="C8" s="2" t="s">
        <v>1</v>
      </c>
      <c r="D8" s="19"/>
      <c r="E8" s="20"/>
      <c r="F8" s="19">
        <v>0</v>
      </c>
      <c r="G8" s="19" t="s">
        <v>244</v>
      </c>
      <c r="H8" s="20">
        <f>Лист2!O85</f>
        <v>4.4965277777777778E-2</v>
      </c>
      <c r="I8" s="23">
        <f>Лист2!Q85</f>
        <v>797.95792079207922</v>
      </c>
      <c r="J8" s="19" t="s">
        <v>241</v>
      </c>
      <c r="K8" s="20">
        <f>Лист2!J86</f>
        <v>3.4108796296296283E-2</v>
      </c>
      <c r="L8" s="23">
        <f>Лист2!L86</f>
        <v>905.27488855869296</v>
      </c>
      <c r="M8" s="19" t="s">
        <v>241</v>
      </c>
      <c r="N8" s="20">
        <f>Лист2!I84</f>
        <v>2.6469907407407411E-2</v>
      </c>
      <c r="O8" s="19">
        <f>Лист2!K84</f>
        <v>1000</v>
      </c>
      <c r="P8" s="25">
        <f t="shared" si="0"/>
        <v>2703.2328093507722</v>
      </c>
    </row>
    <row r="9" spans="1:16">
      <c r="A9" s="1">
        <v>5</v>
      </c>
      <c r="B9" s="2" t="s">
        <v>128</v>
      </c>
      <c r="C9" s="2" t="s">
        <v>27</v>
      </c>
      <c r="D9" s="19" t="s">
        <v>241</v>
      </c>
      <c r="E9" s="20">
        <f>Лист2!M47</f>
        <v>2.164351851851852E-2</v>
      </c>
      <c r="F9" s="23">
        <f>Лист2!O47</f>
        <v>755.82168995342647</v>
      </c>
      <c r="G9" s="19" t="s">
        <v>244</v>
      </c>
      <c r="H9" s="20">
        <f>Лист2!O48</f>
        <v>5.831018518518518E-2</v>
      </c>
      <c r="I9" s="23">
        <f>Лист2!Q48</f>
        <v>441.21287128712908</v>
      </c>
      <c r="J9" s="19" t="s">
        <v>241</v>
      </c>
      <c r="K9" s="20">
        <f>Лист2!J49</f>
        <v>3.9606481481481479E-2</v>
      </c>
      <c r="L9" s="23">
        <f>Лист2!L49</f>
        <v>728.82615156017835</v>
      </c>
      <c r="M9" s="19" t="s">
        <v>241</v>
      </c>
      <c r="N9" s="20">
        <f>Лист2!I46</f>
        <v>3.4166666666666672E-2</v>
      </c>
      <c r="O9" s="23">
        <f>Лист2!K46</f>
        <v>709.22606034105809</v>
      </c>
      <c r="P9" s="25">
        <f t="shared" si="0"/>
        <v>2635.086773141792</v>
      </c>
    </row>
    <row r="10" spans="1:16">
      <c r="A10" s="1">
        <v>6</v>
      </c>
      <c r="B10" s="2" t="s">
        <v>76</v>
      </c>
      <c r="C10" s="4" t="s">
        <v>1</v>
      </c>
      <c r="D10" s="19" t="s">
        <v>284</v>
      </c>
      <c r="E10" s="27">
        <f>Лист2!M3</f>
        <v>6.8530092592592587E-2</v>
      </c>
      <c r="F10" s="24">
        <f>Лист2!O3</f>
        <v>636.65668892470671</v>
      </c>
      <c r="G10" s="19" t="s">
        <v>249</v>
      </c>
      <c r="H10" s="27">
        <f>Лист2!P4</f>
        <v>8.8773148148148157E-2</v>
      </c>
      <c r="I10" s="24">
        <f>Лист2!R4</f>
        <v>501.36772176631484</v>
      </c>
      <c r="J10" s="19" t="s">
        <v>241</v>
      </c>
      <c r="K10" s="27">
        <f>Лист2!J5</f>
        <v>3.7268518518518513E-2</v>
      </c>
      <c r="L10" s="24">
        <f>Лист2!L5</f>
        <v>803.86329866270455</v>
      </c>
      <c r="M10" s="19" t="s">
        <v>241</v>
      </c>
      <c r="N10" s="27">
        <f>Лист2!I2</f>
        <v>3.4652777777777775E-2</v>
      </c>
      <c r="O10" s="24">
        <f>Лист2!K2</f>
        <v>690.86139046786195</v>
      </c>
      <c r="P10" s="25">
        <f t="shared" si="0"/>
        <v>2632.7490998215881</v>
      </c>
    </row>
    <row r="11" spans="1:16">
      <c r="A11" s="1">
        <v>7</v>
      </c>
      <c r="B11" s="2" t="s">
        <v>161</v>
      </c>
      <c r="C11" s="4" t="s">
        <v>1</v>
      </c>
      <c r="D11" s="19" t="s">
        <v>284</v>
      </c>
      <c r="E11" s="27">
        <f>Лист2!M80</f>
        <v>5.3009259259259256E-2</v>
      </c>
      <c r="F11" s="24">
        <f>Лист2!O80</f>
        <v>945.4294266635967</v>
      </c>
      <c r="G11" s="26"/>
      <c r="H11" s="27"/>
      <c r="I11" s="13">
        <v>0</v>
      </c>
      <c r="J11" s="19" t="s">
        <v>241</v>
      </c>
      <c r="K11" s="27">
        <f>Лист2!J81</f>
        <v>3.4976851851851842E-2</v>
      </c>
      <c r="L11" s="24">
        <f>Лист2!L81</f>
        <v>877.41456166419061</v>
      </c>
      <c r="M11" s="19" t="s">
        <v>241</v>
      </c>
      <c r="N11" s="27">
        <f>Лист2!I79</f>
        <v>3.1886574074074074E-2</v>
      </c>
      <c r="O11" s="24">
        <f>Лист2!K79</f>
        <v>795.36510712724123</v>
      </c>
      <c r="P11" s="25">
        <f t="shared" si="0"/>
        <v>2618.2090954550285</v>
      </c>
    </row>
    <row r="12" spans="1:16">
      <c r="A12" s="1">
        <v>8</v>
      </c>
      <c r="B12" s="15" t="s">
        <v>158</v>
      </c>
      <c r="C12" s="4" t="s">
        <v>5</v>
      </c>
      <c r="D12" s="19" t="s">
        <v>284</v>
      </c>
      <c r="E12" s="27">
        <f>Лист2!M77</f>
        <v>6.8113425925925924E-2</v>
      </c>
      <c r="F12" s="24">
        <f>Лист2!O77</f>
        <v>644.94588993783111</v>
      </c>
      <c r="G12" s="26"/>
      <c r="H12" s="27"/>
      <c r="I12" s="13">
        <v>0</v>
      </c>
      <c r="J12" s="19" t="s">
        <v>241</v>
      </c>
      <c r="K12" s="27">
        <f>Лист2!J78</f>
        <v>3.4374999999999996E-2</v>
      </c>
      <c r="L12" s="24">
        <f>Лист2!L78</f>
        <v>896.73105497771189</v>
      </c>
      <c r="M12" s="19" t="s">
        <v>241</v>
      </c>
      <c r="N12" s="27">
        <f>Лист2!I76</f>
        <v>3.1620370370370368E-2</v>
      </c>
      <c r="O12" s="24">
        <f>Лист2!K76</f>
        <v>805.42195015303912</v>
      </c>
      <c r="P12" s="25">
        <f t="shared" si="0"/>
        <v>2347.0988950685824</v>
      </c>
    </row>
    <row r="13" spans="1:16">
      <c r="A13" s="1">
        <v>9</v>
      </c>
      <c r="B13" s="2" t="s">
        <v>171</v>
      </c>
      <c r="C13" s="4" t="s">
        <v>1</v>
      </c>
      <c r="D13" s="19" t="s">
        <v>284</v>
      </c>
      <c r="E13" s="27">
        <f>Лист2!M90</f>
        <v>7.4942129629629636E-2</v>
      </c>
      <c r="F13" s="24">
        <f>Лист2!O90</f>
        <v>509.09509555606735</v>
      </c>
      <c r="G13" s="19" t="s">
        <v>244</v>
      </c>
      <c r="H13" s="27">
        <f>Лист2!O91</f>
        <v>5.2731481481481483E-2</v>
      </c>
      <c r="I13" s="24">
        <f>Лист2!Q91</f>
        <v>590.34653465346537</v>
      </c>
      <c r="J13" s="19" t="s">
        <v>285</v>
      </c>
      <c r="K13" s="27">
        <f>Лист2!J92</f>
        <v>9.5023148148148148E-2</v>
      </c>
      <c r="L13" s="24">
        <f>Лист2!L92</f>
        <v>557.62473647224181</v>
      </c>
      <c r="M13" s="19" t="s">
        <v>241</v>
      </c>
      <c r="N13" s="27">
        <f>Лист2!I89</f>
        <v>3.516203703703704E-2</v>
      </c>
      <c r="O13" s="24">
        <f>Лист2!K89</f>
        <v>671.62221250546588</v>
      </c>
      <c r="P13" s="25">
        <f t="shared" si="0"/>
        <v>2328.6885791872405</v>
      </c>
    </row>
    <row r="14" spans="1:16">
      <c r="A14" s="1">
        <v>10</v>
      </c>
      <c r="B14" s="2" t="s">
        <v>176</v>
      </c>
      <c r="C14" s="2" t="s">
        <v>177</v>
      </c>
      <c r="D14" s="19" t="s">
        <v>241</v>
      </c>
      <c r="E14" s="27">
        <f>Лист2!M96</f>
        <v>1.9085648148148147E-2</v>
      </c>
      <c r="F14" s="24">
        <f>Лист2!O96</f>
        <v>902.86094477711276</v>
      </c>
      <c r="G14" s="19" t="s">
        <v>244</v>
      </c>
      <c r="H14" s="27">
        <f>Лист2!O97</f>
        <v>4.643518518518519E-2</v>
      </c>
      <c r="I14" s="24">
        <f>Лист2!Q97</f>
        <v>758.66336633663354</v>
      </c>
      <c r="J14" s="26"/>
      <c r="K14" s="27"/>
      <c r="L14" s="13">
        <v>0</v>
      </c>
      <c r="M14" s="19" t="s">
        <v>286</v>
      </c>
      <c r="N14" s="27">
        <f>Лист2!I95</f>
        <v>0.14936342592592591</v>
      </c>
      <c r="O14" s="24">
        <f>Лист2!K95</f>
        <v>612.51478335662819</v>
      </c>
      <c r="P14" s="25">
        <f t="shared" si="0"/>
        <v>2274.0390944703745</v>
      </c>
    </row>
    <row r="15" spans="1:16">
      <c r="A15" s="1">
        <v>11</v>
      </c>
      <c r="B15" s="2" t="s">
        <v>115</v>
      </c>
      <c r="C15" s="4" t="s">
        <v>1</v>
      </c>
      <c r="D15" s="19" t="s">
        <v>284</v>
      </c>
      <c r="E15" s="27">
        <f>Лист2!M35</f>
        <v>7.5381944444444432E-2</v>
      </c>
      <c r="F15" s="24">
        <f>Лист2!O35</f>
        <v>500.34538337554733</v>
      </c>
      <c r="G15" s="19" t="s">
        <v>249</v>
      </c>
      <c r="H15" s="27">
        <f>Лист2!P36</f>
        <v>9.616898148148148E-2</v>
      </c>
      <c r="I15" s="24">
        <f>Лист2!R36</f>
        <v>376.51426338413432</v>
      </c>
      <c r="J15" s="19" t="s">
        <v>241</v>
      </c>
      <c r="K15" s="27">
        <f>Лист2!J37</f>
        <v>4.2222222222222217E-2</v>
      </c>
      <c r="L15" s="24">
        <f>Лист2!L37</f>
        <v>644.87369985141174</v>
      </c>
      <c r="M15" s="19" t="s">
        <v>241</v>
      </c>
      <c r="N15" s="27">
        <f>Лист2!I34</f>
        <v>3.3587962962962965E-2</v>
      </c>
      <c r="O15" s="24">
        <f>Лист2!K34</f>
        <v>731.08876257105385</v>
      </c>
      <c r="P15" s="25">
        <f t="shared" si="0"/>
        <v>2252.8221091821474</v>
      </c>
    </row>
    <row r="16" spans="1:16">
      <c r="A16" s="1">
        <v>12</v>
      </c>
      <c r="B16" s="2" t="s">
        <v>94</v>
      </c>
      <c r="C16" s="4" t="s">
        <v>1</v>
      </c>
      <c r="D16" s="19" t="s">
        <v>241</v>
      </c>
      <c r="E16" s="27">
        <f>Лист2!M18</f>
        <v>2.2581018518518518E-2</v>
      </c>
      <c r="F16" s="24">
        <f>Лист2!O18</f>
        <v>701.92947438456451</v>
      </c>
      <c r="G16" s="19" t="s">
        <v>244</v>
      </c>
      <c r="H16" s="27">
        <f>Лист2!O19</f>
        <v>5.4629629629629632E-2</v>
      </c>
      <c r="I16" s="24">
        <f>Лист2!Q19</f>
        <v>539.60396039603961</v>
      </c>
      <c r="J16" s="19" t="s">
        <v>241</v>
      </c>
      <c r="K16" s="27">
        <f>Лист2!J20</f>
        <v>4.6481481481481478E-2</v>
      </c>
      <c r="L16" s="24">
        <f>Лист2!L20</f>
        <v>508.17236255572084</v>
      </c>
      <c r="M16" s="19" t="s">
        <v>241</v>
      </c>
      <c r="N16" s="27">
        <f>Лист2!I17</f>
        <v>4.040509259259259E-2</v>
      </c>
      <c r="O16" s="24">
        <f>Лист2!K17</f>
        <v>473.54613030170566</v>
      </c>
      <c r="P16" s="25">
        <f t="shared" si="0"/>
        <v>2223.2519276380308</v>
      </c>
    </row>
    <row r="17" spans="1:16">
      <c r="A17" s="1">
        <v>13</v>
      </c>
      <c r="B17" s="2" t="s">
        <v>136</v>
      </c>
      <c r="C17" s="4" t="s">
        <v>1</v>
      </c>
      <c r="D17" s="19" t="s">
        <v>241</v>
      </c>
      <c r="E17" s="27">
        <f>Лист2!M54</f>
        <v>2.4953703703703707E-2</v>
      </c>
      <c r="F17" s="24">
        <f>Лист2!O54</f>
        <v>565.53559547571535</v>
      </c>
      <c r="G17" s="19" t="s">
        <v>244</v>
      </c>
      <c r="H17" s="27">
        <f>Лист2!O55</f>
        <v>6.0127314814814807E-2</v>
      </c>
      <c r="I17" s="24">
        <f>Лист2!Q55</f>
        <v>392.6361386138617</v>
      </c>
      <c r="J17" s="19" t="s">
        <v>241</v>
      </c>
      <c r="K17" s="27">
        <f>Лист2!J56</f>
        <v>3.9872685185185185E-2</v>
      </c>
      <c r="L17" s="24">
        <f>Лист2!L56</f>
        <v>720.28231797919773</v>
      </c>
      <c r="M17" s="19" t="s">
        <v>241</v>
      </c>
      <c r="N17" s="27">
        <f>Лист2!I57</f>
        <v>3.9988425925925927E-2</v>
      </c>
      <c r="O17" s="24">
        <f>Лист2!K57</f>
        <v>489.28727590730239</v>
      </c>
      <c r="P17" s="25">
        <f>F17+I17+L17+O17</f>
        <v>2167.7413279760772</v>
      </c>
    </row>
    <row r="18" spans="1:16">
      <c r="A18" s="1">
        <v>14</v>
      </c>
      <c r="B18" s="2" t="s">
        <v>154</v>
      </c>
      <c r="C18" s="2" t="s">
        <v>5</v>
      </c>
      <c r="D18" s="19" t="s">
        <v>241</v>
      </c>
      <c r="E18" s="20" t="s">
        <v>276</v>
      </c>
      <c r="F18" s="19">
        <v>0</v>
      </c>
      <c r="G18" s="19" t="s">
        <v>244</v>
      </c>
      <c r="H18" s="27">
        <f>Лист2!O73</f>
        <v>5.2141203703703703E-2</v>
      </c>
      <c r="I18" s="24">
        <f>Лист2!Q73</f>
        <v>606.12623762376234</v>
      </c>
      <c r="J18" s="19" t="s">
        <v>285</v>
      </c>
      <c r="K18" s="27">
        <f>Лист2!J75</f>
        <v>8.5405092592592588E-2</v>
      </c>
      <c r="L18" s="24">
        <f>Лист2!L75</f>
        <v>703.61911454673259</v>
      </c>
      <c r="M18" s="19" t="s">
        <v>287</v>
      </c>
      <c r="N18" s="27">
        <f>Лист2!I72</f>
        <v>7.6192129629629637E-2</v>
      </c>
      <c r="O18" s="24">
        <f>Лист2!K72</f>
        <v>707.44158649126246</v>
      </c>
      <c r="P18" s="25">
        <f>F18+I18+L18+O18</f>
        <v>2017.1869386617573</v>
      </c>
    </row>
    <row r="19" spans="1:16">
      <c r="A19" s="1">
        <v>15</v>
      </c>
      <c r="B19" s="2" t="s">
        <v>151</v>
      </c>
      <c r="C19" s="2" t="s">
        <v>1</v>
      </c>
      <c r="D19" s="26"/>
      <c r="E19" s="27"/>
      <c r="F19" s="19">
        <v>0</v>
      </c>
      <c r="G19" s="19" t="s">
        <v>244</v>
      </c>
      <c r="H19" s="27">
        <f>Лист2!O70</f>
        <v>5.6180555555555553E-2</v>
      </c>
      <c r="I19" s="24">
        <f>Лист2!Q70</f>
        <v>498.14356435643583</v>
      </c>
      <c r="J19" s="19" t="s">
        <v>241</v>
      </c>
      <c r="K19" s="27">
        <f>Лист2!J71</f>
        <v>4.2337962962962952E-2</v>
      </c>
      <c r="L19" s="24">
        <f>Лист2!L71</f>
        <v>641.15898959881167</v>
      </c>
      <c r="M19" s="19" t="s">
        <v>287</v>
      </c>
      <c r="N19" s="27">
        <f>Лист2!I69</f>
        <v>8.3043981481481483E-2</v>
      </c>
      <c r="O19" s="24">
        <f>Лист2!K69</f>
        <v>591.2036128018849</v>
      </c>
      <c r="P19" s="25">
        <f>F19+I19+L19+O19</f>
        <v>1730.5061667571324</v>
      </c>
    </row>
    <row r="20" spans="1:16">
      <c r="A20" s="3">
        <v>16</v>
      </c>
      <c r="B20" s="2" t="s">
        <v>134</v>
      </c>
      <c r="C20" s="4" t="s">
        <v>135</v>
      </c>
      <c r="D20" s="19" t="s">
        <v>241</v>
      </c>
      <c r="E20" s="27">
        <f>Лист2!M51</f>
        <v>2.4016203703703706E-2</v>
      </c>
      <c r="F20" s="24">
        <f>Лист2!O51</f>
        <v>619.42781104457765</v>
      </c>
      <c r="G20" s="19" t="s">
        <v>244</v>
      </c>
      <c r="H20" s="27">
        <f>Лист2!O52</f>
        <v>6.564814814814815E-2</v>
      </c>
      <c r="I20" s="24">
        <f>Лист2!Q52</f>
        <v>245.04950495049505</v>
      </c>
      <c r="J20" s="19" t="s">
        <v>241</v>
      </c>
      <c r="K20" s="27">
        <f>Лист2!J53</f>
        <v>4.793981481481481E-2</v>
      </c>
      <c r="L20" s="24">
        <f>Лист2!L53</f>
        <v>461.36701337295705</v>
      </c>
      <c r="M20" s="19" t="s">
        <v>241</v>
      </c>
      <c r="N20" s="27">
        <f>Лист2!I50</f>
        <v>4.2858796296296298E-2</v>
      </c>
      <c r="O20" s="24">
        <f>Лист2!K50</f>
        <v>380.84827284652391</v>
      </c>
      <c r="P20" s="25">
        <f>F20+I20+L20+O20</f>
        <v>1706.6926022145537</v>
      </c>
    </row>
    <row r="21" spans="1:16">
      <c r="A21" s="1">
        <v>17</v>
      </c>
      <c r="B21" s="5" t="s">
        <v>90</v>
      </c>
      <c r="C21" s="5" t="s">
        <v>5</v>
      </c>
      <c r="D21" s="26"/>
      <c r="E21" s="27"/>
      <c r="F21" s="19">
        <v>0</v>
      </c>
      <c r="G21" s="19" t="s">
        <v>249</v>
      </c>
      <c r="H21" s="27">
        <f>Лист2!P15</f>
        <v>8.9282407407407394E-2</v>
      </c>
      <c r="I21" s="24">
        <f>Лист2!R15</f>
        <v>492.77061352090669</v>
      </c>
      <c r="J21" s="19" t="s">
        <v>285</v>
      </c>
      <c r="K21" s="27">
        <f>Лист2!J16</f>
        <v>9.5416666666666677E-2</v>
      </c>
      <c r="L21" s="24">
        <f>Лист2!L16</f>
        <v>551.65144061841193</v>
      </c>
      <c r="M21" s="19" t="s">
        <v>241</v>
      </c>
      <c r="N21" s="27">
        <f>Лист2!I14</f>
        <v>3.5497685185185188E-2</v>
      </c>
      <c r="O21" s="24">
        <f>Лист2!K14</f>
        <v>658.9418452120683</v>
      </c>
      <c r="P21" s="25">
        <f>F21+I21+L21+O21</f>
        <v>1703.3638993513869</v>
      </c>
    </row>
    <row r="22" spans="1:16">
      <c r="A22" s="1">
        <v>18</v>
      </c>
      <c r="B22" s="2" t="s">
        <v>148</v>
      </c>
      <c r="C22" s="2" t="s">
        <v>1</v>
      </c>
      <c r="D22" s="19" t="s">
        <v>241</v>
      </c>
      <c r="E22" s="27">
        <f>Лист2!M66</f>
        <v>2.6990740740740742E-2</v>
      </c>
      <c r="F22" s="24">
        <f>Лист2!O66</f>
        <v>448.43646041250838</v>
      </c>
      <c r="G22" s="19" t="s">
        <v>244</v>
      </c>
      <c r="H22" s="27">
        <f>Лист2!O67</f>
        <v>6.9479166666666675E-2</v>
      </c>
      <c r="I22" s="24">
        <f>Лист2!Q67</f>
        <v>142.63613861386125</v>
      </c>
      <c r="J22" s="19" t="s">
        <v>241</v>
      </c>
      <c r="K22" s="27">
        <f>Лист2!J68</f>
        <v>4.5983796296296293E-2</v>
      </c>
      <c r="L22" s="24">
        <f>Лист2!L68</f>
        <v>524.14561664190205</v>
      </c>
      <c r="M22" s="19" t="s">
        <v>241</v>
      </c>
      <c r="N22" s="27">
        <f>Лист2!I65</f>
        <v>3.9027777777777779E-2</v>
      </c>
      <c r="O22" s="24">
        <f>Лист2!K65</f>
        <v>525.57936160909492</v>
      </c>
      <c r="P22" s="25">
        <f t="shared" ref="P19:P29" si="1">F22+I22+L22+O22</f>
        <v>1640.7975772773666</v>
      </c>
    </row>
    <row r="23" spans="1:16">
      <c r="A23" s="1">
        <v>19</v>
      </c>
      <c r="B23" s="5" t="s">
        <v>168</v>
      </c>
      <c r="C23" s="5" t="s">
        <v>1</v>
      </c>
      <c r="D23" s="26"/>
      <c r="E23" s="27"/>
      <c r="F23" s="13">
        <v>0</v>
      </c>
      <c r="G23" s="19" t="s">
        <v>249</v>
      </c>
      <c r="H23" s="27">
        <f>Лист2!P88</f>
        <v>7.8449074074074074E-2</v>
      </c>
      <c r="I23" s="24">
        <f>Лист2!R88</f>
        <v>675.65455255959364</v>
      </c>
      <c r="J23" s="26"/>
      <c r="K23" s="27"/>
      <c r="L23" s="13">
        <v>0</v>
      </c>
      <c r="M23" s="19" t="s">
        <v>241</v>
      </c>
      <c r="N23" s="27">
        <f>Лист2!I87</f>
        <v>2.7754629629629629E-2</v>
      </c>
      <c r="O23" s="24">
        <f>Лист2!K87</f>
        <v>951.46480104940974</v>
      </c>
      <c r="P23" s="25">
        <f t="shared" si="1"/>
        <v>1627.1193536090034</v>
      </c>
    </row>
    <row r="24" spans="1:16">
      <c r="A24" s="1">
        <v>20</v>
      </c>
      <c r="B24" s="6" t="s">
        <v>112</v>
      </c>
      <c r="C24" s="6" t="s">
        <v>1</v>
      </c>
      <c r="D24" s="26"/>
      <c r="E24" s="27"/>
      <c r="F24" s="13">
        <v>0</v>
      </c>
      <c r="G24" s="26"/>
      <c r="H24" s="27"/>
      <c r="I24" s="13">
        <v>0</v>
      </c>
      <c r="J24" s="19" t="s">
        <v>241</v>
      </c>
      <c r="K24" s="27">
        <f>Лист2!J33</f>
        <v>3.379629629629629E-2</v>
      </c>
      <c r="L24" s="24">
        <f>Лист2!L33</f>
        <v>915.3046062407135</v>
      </c>
      <c r="M24" s="19" t="s">
        <v>286</v>
      </c>
      <c r="N24" s="27">
        <f>Лист2!I32</f>
        <v>0.14247685185185185</v>
      </c>
      <c r="O24" s="24">
        <f>Лист2!K32</f>
        <v>676.48639931190166</v>
      </c>
      <c r="P24" s="25">
        <f t="shared" si="1"/>
        <v>1591.7910055526152</v>
      </c>
    </row>
    <row r="25" spans="1:16">
      <c r="A25" s="1">
        <v>21</v>
      </c>
      <c r="B25" s="2" t="s">
        <v>81</v>
      </c>
      <c r="C25" s="2" t="s">
        <v>1</v>
      </c>
      <c r="D25" s="26"/>
      <c r="E25" s="27"/>
      <c r="F25" s="13">
        <v>0</v>
      </c>
      <c r="G25" s="26"/>
      <c r="H25" s="27"/>
      <c r="I25" s="13">
        <v>0</v>
      </c>
      <c r="J25" s="19" t="s">
        <v>241</v>
      </c>
      <c r="K25" s="27">
        <f>Лист2!J9</f>
        <v>3.7743055555555544E-2</v>
      </c>
      <c r="L25" s="24">
        <f>Лист2!L9</f>
        <v>788.63298662704335</v>
      </c>
      <c r="M25" s="19" t="s">
        <v>241</v>
      </c>
      <c r="N25" s="27">
        <f>Лист2!I8</f>
        <v>3.3368055555555554E-2</v>
      </c>
      <c r="O25" s="24">
        <f>Лист2!K8</f>
        <v>739.39658941845244</v>
      </c>
      <c r="P25" s="25">
        <f t="shared" si="1"/>
        <v>1528.0295760454958</v>
      </c>
    </row>
    <row r="26" spans="1:16">
      <c r="A26" s="1">
        <v>22</v>
      </c>
      <c r="B26" s="2" t="s">
        <v>126</v>
      </c>
      <c r="C26" s="2" t="s">
        <v>1</v>
      </c>
      <c r="D26" s="26"/>
      <c r="E26" s="27"/>
      <c r="F26" s="13">
        <v>0</v>
      </c>
      <c r="G26" s="26"/>
      <c r="H26" s="27"/>
      <c r="I26" s="13">
        <v>0</v>
      </c>
      <c r="J26" s="19" t="s">
        <v>241</v>
      </c>
      <c r="K26" s="27">
        <f>Лист2!J45</f>
        <v>3.9999999999999994E-2</v>
      </c>
      <c r="L26" s="24">
        <f>Лист2!L45</f>
        <v>716.19613670133742</v>
      </c>
      <c r="M26" s="19" t="s">
        <v>287</v>
      </c>
      <c r="N26" s="27">
        <f>Лист2!I44</f>
        <v>7.2465277777777781E-2</v>
      </c>
      <c r="O26" s="24">
        <f>Лист2!K44</f>
        <v>770.66561947771436</v>
      </c>
      <c r="P26" s="25">
        <f t="shared" si="1"/>
        <v>1486.8617561790518</v>
      </c>
    </row>
    <row r="27" spans="1:16">
      <c r="A27" s="1">
        <v>23</v>
      </c>
      <c r="B27" s="2" t="s">
        <v>99</v>
      </c>
      <c r="C27" s="2" t="s">
        <v>1</v>
      </c>
      <c r="D27" s="26"/>
      <c r="E27" s="27"/>
      <c r="F27" s="13">
        <v>0</v>
      </c>
      <c r="G27" s="19" t="s">
        <v>244</v>
      </c>
      <c r="H27" s="27">
        <f>Лист2!O22</f>
        <v>4.9398148148148149E-2</v>
      </c>
      <c r="I27" s="24">
        <f>Лист2!Q22</f>
        <v>679.45544554455455</v>
      </c>
      <c r="J27" s="26"/>
      <c r="K27" s="27"/>
      <c r="L27" s="13">
        <v>0</v>
      </c>
      <c r="M27" s="19" t="s">
        <v>241</v>
      </c>
      <c r="N27" s="27">
        <f>Лист2!I21</f>
        <v>3.4108796296296297E-2</v>
      </c>
      <c r="O27" s="24">
        <f>Лист2!K21</f>
        <v>711.41233056405781</v>
      </c>
      <c r="P27" s="25">
        <f t="shared" si="1"/>
        <v>1390.8677761086124</v>
      </c>
    </row>
    <row r="28" spans="1:16">
      <c r="A28" s="1">
        <v>24</v>
      </c>
      <c r="B28" s="2" t="s">
        <v>79</v>
      </c>
      <c r="C28" s="2" t="s">
        <v>1</v>
      </c>
      <c r="D28" s="26"/>
      <c r="E28" s="27"/>
      <c r="F28" s="13">
        <v>0</v>
      </c>
      <c r="G28" s="26"/>
      <c r="H28" s="27"/>
      <c r="I28" s="13">
        <v>0</v>
      </c>
      <c r="J28" s="19" t="s">
        <v>241</v>
      </c>
      <c r="K28" s="27">
        <f>Лист2!J7</f>
        <v>4.3194444444444438E-2</v>
      </c>
      <c r="L28" s="24">
        <f>Лист2!L7</f>
        <v>613.67013372956933</v>
      </c>
      <c r="M28" s="19" t="s">
        <v>287</v>
      </c>
      <c r="N28" s="27">
        <f>Лист2!I6</f>
        <v>7.4479166666666666E-2</v>
      </c>
      <c r="O28" s="24">
        <f>Лист2!K6</f>
        <v>736.50107991360687</v>
      </c>
      <c r="P28" s="25">
        <f t="shared" si="1"/>
        <v>1350.1712136431761</v>
      </c>
    </row>
    <row r="29" spans="1:16">
      <c r="A29" s="1">
        <v>25</v>
      </c>
      <c r="B29" s="2" t="s">
        <v>143</v>
      </c>
      <c r="C29" s="4" t="s">
        <v>1</v>
      </c>
      <c r="D29" s="19" t="s">
        <v>241</v>
      </c>
      <c r="E29" s="27">
        <f>Лист2!M62</f>
        <v>4.597222222222222E-2</v>
      </c>
      <c r="F29" s="24">
        <f>Лист2!O62</f>
        <v>20</v>
      </c>
      <c r="G29" s="19" t="s">
        <v>244</v>
      </c>
      <c r="H29" s="27">
        <f>Лист2!O63</f>
        <v>6.3055555555555559E-2</v>
      </c>
      <c r="I29" s="24">
        <f>Лист2!Q63</f>
        <v>314.3564356435644</v>
      </c>
      <c r="J29" s="19" t="s">
        <v>241</v>
      </c>
      <c r="K29" s="27">
        <f>Лист2!J64</f>
        <v>4.7627314814814817E-2</v>
      </c>
      <c r="L29" s="24">
        <f>Лист2!L64</f>
        <v>471.39673105497758</v>
      </c>
      <c r="M29" s="19" t="s">
        <v>241</v>
      </c>
      <c r="N29" s="27">
        <f>Лист2!I61</f>
        <v>3.888888888888889E-2</v>
      </c>
      <c r="O29" s="24">
        <f>Лист2!K61</f>
        <v>530.82641014429407</v>
      </c>
      <c r="P29" s="25">
        <f t="shared" si="1"/>
        <v>1336.5795768428361</v>
      </c>
    </row>
    <row r="30" spans="1:16">
      <c r="A30" s="1">
        <v>26</v>
      </c>
      <c r="B30" s="2" t="s">
        <v>109</v>
      </c>
      <c r="C30" s="2" t="s">
        <v>1</v>
      </c>
      <c r="D30" s="26"/>
      <c r="E30" s="27"/>
      <c r="F30" s="13">
        <v>0</v>
      </c>
      <c r="G30" s="26"/>
      <c r="H30" s="27"/>
      <c r="I30" s="13">
        <v>0</v>
      </c>
      <c r="J30" s="19" t="s">
        <v>241</v>
      </c>
      <c r="K30" s="27">
        <f>Лист2!J31</f>
        <v>4.1041666666666664E-2</v>
      </c>
      <c r="L30" s="24">
        <f>Лист2!L31</f>
        <v>682.76374442793463</v>
      </c>
      <c r="M30" s="19" t="s">
        <v>241</v>
      </c>
      <c r="N30" s="27">
        <f>Лист2!I30</f>
        <v>3.7928240740740742E-2</v>
      </c>
      <c r="O30" s="24">
        <f>Лист2!K30</f>
        <v>567.1184958460866</v>
      </c>
      <c r="P30" s="25">
        <f t="shared" si="0"/>
        <v>1249.8822402740211</v>
      </c>
    </row>
    <row r="31" spans="1:16">
      <c r="A31" s="1">
        <v>27</v>
      </c>
      <c r="B31" s="2" t="s">
        <v>119</v>
      </c>
      <c r="C31" s="2" t="s">
        <v>1</v>
      </c>
      <c r="D31" s="26"/>
      <c r="E31" s="27"/>
      <c r="F31" s="13">
        <v>0</v>
      </c>
      <c r="G31" s="26"/>
      <c r="H31" s="27"/>
      <c r="I31" s="13">
        <v>0</v>
      </c>
      <c r="J31" s="19" t="s">
        <v>241</v>
      </c>
      <c r="K31" s="27">
        <f>Лист2!J39</f>
        <v>4.5069444444444447E-2</v>
      </c>
      <c r="L31" s="24">
        <f>Лист2!L39</f>
        <v>553.49182763744432</v>
      </c>
      <c r="M31" s="19" t="s">
        <v>241</v>
      </c>
      <c r="N31" s="27">
        <f>Лист2!I38</f>
        <v>3.5069444444444445E-2</v>
      </c>
      <c r="O31" s="24">
        <f>Лист2!K38</f>
        <v>675.12024486226505</v>
      </c>
      <c r="P31" s="25">
        <f t="shared" si="0"/>
        <v>1228.6120724997095</v>
      </c>
    </row>
    <row r="32" spans="1:16">
      <c r="A32" s="1">
        <v>28</v>
      </c>
      <c r="B32" s="2" t="s">
        <v>163</v>
      </c>
      <c r="C32" s="2" t="s">
        <v>1</v>
      </c>
      <c r="D32" s="26"/>
      <c r="E32" s="27"/>
      <c r="F32" s="13">
        <v>0</v>
      </c>
      <c r="G32" s="26"/>
      <c r="H32" s="27"/>
      <c r="I32" s="13">
        <v>0</v>
      </c>
      <c r="J32" s="19" t="s">
        <v>241</v>
      </c>
      <c r="K32" s="27">
        <f>Лист2!J83</f>
        <v>4.520833333333333E-2</v>
      </c>
      <c r="L32" s="24">
        <f>Лист2!L83</f>
        <v>549.034175334324</v>
      </c>
      <c r="M32" s="19" t="s">
        <v>241</v>
      </c>
      <c r="N32" s="27">
        <f>Лист2!I82</f>
        <v>3.7361111111111109E-2</v>
      </c>
      <c r="O32" s="24">
        <f>Лист2!K82</f>
        <v>588.54394403148262</v>
      </c>
      <c r="P32" s="25">
        <f t="shared" si="0"/>
        <v>1137.5781193658067</v>
      </c>
    </row>
    <row r="33" spans="1:16">
      <c r="A33" s="1">
        <v>29</v>
      </c>
      <c r="B33" s="2" t="s">
        <v>105</v>
      </c>
      <c r="C33" s="4" t="s">
        <v>1</v>
      </c>
      <c r="D33" s="19" t="s">
        <v>241</v>
      </c>
      <c r="E33" s="27">
        <f>Лист2!M28</f>
        <v>4.313657407407407E-2</v>
      </c>
      <c r="F33" s="24">
        <f>Лист2!O28</f>
        <v>20</v>
      </c>
      <c r="G33" s="26"/>
      <c r="H33" s="27"/>
      <c r="I33" s="13">
        <v>0</v>
      </c>
      <c r="J33" s="19" t="s">
        <v>284</v>
      </c>
      <c r="K33" s="27">
        <f>Лист2!J29</f>
        <v>0.1300810185185185</v>
      </c>
      <c r="L33" s="24">
        <f>Лист2!L29</f>
        <v>591.60401002506308</v>
      </c>
      <c r="M33" s="19" t="s">
        <v>286</v>
      </c>
      <c r="N33" s="27">
        <f>Лист2!I27</f>
        <v>0.1617824074074074</v>
      </c>
      <c r="O33" s="24">
        <f>Лист2!K27</f>
        <v>497.15084399526921</v>
      </c>
      <c r="P33" s="25">
        <f t="shared" si="0"/>
        <v>1108.7548540203322</v>
      </c>
    </row>
    <row r="34" spans="1:16">
      <c r="A34" s="1">
        <v>30</v>
      </c>
      <c r="B34" s="2" t="s">
        <v>173</v>
      </c>
      <c r="C34" s="2" t="s">
        <v>1</v>
      </c>
      <c r="D34" s="19" t="s">
        <v>288</v>
      </c>
      <c r="E34" s="27">
        <f>Лист2!M94</f>
        <v>0.13156249999999997</v>
      </c>
      <c r="F34" s="24">
        <f>Лист2!O94</f>
        <v>392.44802715316143</v>
      </c>
      <c r="G34" s="26"/>
      <c r="H34" s="27"/>
      <c r="I34" s="13">
        <v>0</v>
      </c>
      <c r="J34" s="26"/>
      <c r="K34" s="27"/>
      <c r="L34" s="13">
        <v>0</v>
      </c>
      <c r="M34" s="19" t="s">
        <v>241</v>
      </c>
      <c r="N34" s="27">
        <f>Лист2!I93</f>
        <v>3.7465277777777778E-2</v>
      </c>
      <c r="O34" s="24">
        <f>Лист2!K93</f>
        <v>584.60865763008326</v>
      </c>
      <c r="P34" s="25">
        <f t="shared" si="0"/>
        <v>977.05668478324469</v>
      </c>
    </row>
    <row r="35" spans="1:16">
      <c r="A35" s="1">
        <v>31</v>
      </c>
      <c r="B35" s="2" t="s">
        <v>122</v>
      </c>
      <c r="C35" s="2" t="s">
        <v>1</v>
      </c>
      <c r="D35" s="19" t="s">
        <v>241</v>
      </c>
      <c r="E35" s="27">
        <f>Лист2!M42</f>
        <v>3.5115740740740732E-2</v>
      </c>
      <c r="F35" s="24">
        <f>Лист2!O42</f>
        <v>20</v>
      </c>
      <c r="G35" s="19" t="s">
        <v>244</v>
      </c>
      <c r="H35" s="27" t="str">
        <f>Лист2!O41</f>
        <v>DNF</v>
      </c>
      <c r="I35" s="13">
        <v>0</v>
      </c>
      <c r="J35" s="19" t="s">
        <v>241</v>
      </c>
      <c r="K35" s="27">
        <f>Лист2!J43</f>
        <v>4.508101851851852E-2</v>
      </c>
      <c r="L35" s="24">
        <f>Лист2!L43</f>
        <v>553.12035661218431</v>
      </c>
      <c r="M35" s="19" t="s">
        <v>241</v>
      </c>
      <c r="N35" s="27">
        <f>Лист2!I40</f>
        <v>5.7314814814814818E-2</v>
      </c>
      <c r="O35" s="24">
        <f>Лист2!K40</f>
        <v>20</v>
      </c>
      <c r="P35" s="25">
        <f t="shared" si="0"/>
        <v>593.12035661218431</v>
      </c>
    </row>
    <row r="36" spans="1:16">
      <c r="A36" s="28"/>
    </row>
    <row r="37" spans="1:16">
      <c r="A37" s="10"/>
      <c r="B37" s="14" t="s">
        <v>180</v>
      </c>
      <c r="C37" s="11"/>
      <c r="D37" s="26"/>
      <c r="E37" s="27"/>
      <c r="F37" s="13"/>
      <c r="G37" s="26"/>
      <c r="H37" s="27"/>
      <c r="I37" s="13"/>
      <c r="J37" s="26"/>
      <c r="K37" s="27"/>
      <c r="L37" s="13"/>
      <c r="M37" s="26"/>
      <c r="N37" s="27"/>
      <c r="O37" s="13"/>
      <c r="P37" s="17"/>
    </row>
    <row r="38" spans="1:16">
      <c r="A38" s="1">
        <v>1</v>
      </c>
      <c r="B38" s="2" t="s">
        <v>41</v>
      </c>
      <c r="C38" s="4" t="s">
        <v>1</v>
      </c>
      <c r="D38" s="19" t="s">
        <v>241</v>
      </c>
      <c r="E38" s="20">
        <f>Лист3!M34</f>
        <v>2.4722222222222222E-2</v>
      </c>
      <c r="F38" s="23">
        <f>Лист3!O34</f>
        <v>710.92335546167783</v>
      </c>
      <c r="G38" s="19" t="s">
        <v>244</v>
      </c>
      <c r="H38" s="20">
        <f>Лист3!O35</f>
        <v>4.9189814814814818E-2</v>
      </c>
      <c r="I38" s="23">
        <f>Лист3!Q35</f>
        <v>930.5485656768999</v>
      </c>
      <c r="J38" s="19" t="s">
        <v>241</v>
      </c>
      <c r="K38" s="20">
        <f>Лист3!J36</f>
        <v>3.8773148148148147E-2</v>
      </c>
      <c r="L38" s="23">
        <f>Лист3!L36</f>
        <v>997.00598802395211</v>
      </c>
      <c r="M38" s="19" t="s">
        <v>286</v>
      </c>
      <c r="N38" s="20">
        <f>Лист3!I33</f>
        <v>0.15162037037037038</v>
      </c>
      <c r="O38" s="19">
        <f>Лист3!K33</f>
        <v>1000</v>
      </c>
      <c r="P38" s="25">
        <f t="shared" ref="P38:P52" si="2">F38+I38+L38+O38</f>
        <v>3638.4779091625296</v>
      </c>
    </row>
    <row r="39" spans="1:16">
      <c r="A39" s="3">
        <v>2</v>
      </c>
      <c r="B39" s="2" t="s">
        <v>8</v>
      </c>
      <c r="C39" s="2" t="s">
        <v>9</v>
      </c>
      <c r="D39" s="19" t="s">
        <v>241</v>
      </c>
      <c r="E39" s="20">
        <f>Лист3!M8</f>
        <v>2.8171296296296295E-2</v>
      </c>
      <c r="F39" s="23">
        <f>Лист3!O8</f>
        <v>531.08026554013304</v>
      </c>
      <c r="G39" s="19" t="s">
        <v>249</v>
      </c>
      <c r="H39" s="20">
        <f>Лист3!P9</f>
        <v>9.2905092592592595E-2</v>
      </c>
      <c r="I39" s="23">
        <f>Лист3!R9</f>
        <v>803.7257824143071</v>
      </c>
      <c r="J39" s="19" t="s">
        <v>241</v>
      </c>
      <c r="K39" s="20">
        <f>Лист3!J7</f>
        <v>4.4212962962962961E-2</v>
      </c>
      <c r="L39" s="23">
        <f>Лист3!L7</f>
        <v>856.28742514970054</v>
      </c>
      <c r="M39" s="19" t="s">
        <v>241</v>
      </c>
      <c r="N39" s="20">
        <f>Лист3!I6</f>
        <v>3.5763888888888887E-2</v>
      </c>
      <c r="O39" s="23">
        <f>Лист3!K6</f>
        <v>603.70537731586091</v>
      </c>
      <c r="P39" s="25">
        <f t="shared" si="2"/>
        <v>2794.7988504200016</v>
      </c>
    </row>
    <row r="40" spans="1:16">
      <c r="A40" s="3">
        <v>3</v>
      </c>
      <c r="B40" s="2" t="s">
        <v>23</v>
      </c>
      <c r="C40" s="4" t="s">
        <v>1</v>
      </c>
      <c r="D40" s="19" t="s">
        <v>284</v>
      </c>
      <c r="E40" s="20">
        <f>Лист3!M19</f>
        <v>8.0150462962962965E-2</v>
      </c>
      <c r="F40" s="23">
        <f>Лист3!O19</f>
        <v>615.55377848860451</v>
      </c>
      <c r="G40" s="19"/>
      <c r="H40" s="20"/>
      <c r="I40" s="13">
        <v>0</v>
      </c>
      <c r="J40" s="19" t="s">
        <v>241</v>
      </c>
      <c r="K40" s="20">
        <f>Лист3!J20</f>
        <v>4.2615740740740739E-2</v>
      </c>
      <c r="L40" s="23">
        <f>Лист3!L20</f>
        <v>897.60479041916176</v>
      </c>
      <c r="M40" s="19" t="s">
        <v>287</v>
      </c>
      <c r="N40" s="20">
        <f>Лист3!I18</f>
        <v>7.7303240740740742E-2</v>
      </c>
      <c r="O40" s="23">
        <f>Лист3!K18</f>
        <v>872.93283833952069</v>
      </c>
      <c r="P40" s="25">
        <f t="shared" si="2"/>
        <v>2386.091407247287</v>
      </c>
    </row>
    <row r="41" spans="1:16">
      <c r="A41" s="3">
        <v>4</v>
      </c>
      <c r="B41" s="2" t="s">
        <v>19</v>
      </c>
      <c r="C41" s="4" t="s">
        <v>1</v>
      </c>
      <c r="D41" s="19" t="s">
        <v>284</v>
      </c>
      <c r="E41" s="20">
        <f>Лист3!M16</f>
        <v>7.5925925925925924E-2</v>
      </c>
      <c r="F41" s="23">
        <f>Лист3!O16</f>
        <v>688.52459016393448</v>
      </c>
      <c r="G41" s="19"/>
      <c r="H41" s="20"/>
      <c r="I41" s="13">
        <v>0</v>
      </c>
      <c r="J41" s="19" t="s">
        <v>241</v>
      </c>
      <c r="K41" s="20">
        <f>Лист3!J17</f>
        <v>4.6770833333333324E-2</v>
      </c>
      <c r="L41" s="23">
        <f>Лист3!L17</f>
        <v>790.11976047904193</v>
      </c>
      <c r="M41" s="19" t="s">
        <v>287</v>
      </c>
      <c r="N41" s="20">
        <f>Лист3!I15</f>
        <v>8.0914351851851848E-2</v>
      </c>
      <c r="O41" s="23">
        <f>Лист3!K15</f>
        <v>820.28349645629442</v>
      </c>
      <c r="P41" s="25">
        <f t="shared" si="2"/>
        <v>2298.9278470992708</v>
      </c>
    </row>
    <row r="42" spans="1:16">
      <c r="A42" s="3">
        <v>5</v>
      </c>
      <c r="B42" s="2" t="s">
        <v>26</v>
      </c>
      <c r="C42" s="2" t="s">
        <v>27</v>
      </c>
      <c r="D42" s="19"/>
      <c r="E42" s="20"/>
      <c r="F42" s="13">
        <v>0</v>
      </c>
      <c r="G42" s="26"/>
      <c r="H42" s="27"/>
      <c r="I42" s="13">
        <v>0</v>
      </c>
      <c r="J42" s="19" t="s">
        <v>241</v>
      </c>
      <c r="K42" s="20">
        <f>Лист3!J22</f>
        <v>3.8657407407407404E-2</v>
      </c>
      <c r="L42" s="19">
        <f>Лист3!L22</f>
        <v>1000</v>
      </c>
      <c r="M42" s="19" t="s">
        <v>241</v>
      </c>
      <c r="N42" s="20">
        <f>Лист3!I21</f>
        <v>3.4722222222222224E-2</v>
      </c>
      <c r="O42" s="23">
        <f>Лист3!K21</f>
        <v>644.37415273384534</v>
      </c>
      <c r="P42" s="25">
        <f t="shared" si="2"/>
        <v>1644.3741527338452</v>
      </c>
    </row>
    <row r="43" spans="1:16">
      <c r="A43" s="1">
        <v>6</v>
      </c>
      <c r="B43" s="6" t="s">
        <v>4</v>
      </c>
      <c r="C43" s="6" t="s">
        <v>5</v>
      </c>
      <c r="D43" s="19"/>
      <c r="E43" s="20"/>
      <c r="F43" s="13">
        <v>0</v>
      </c>
      <c r="G43" s="26"/>
      <c r="H43" s="27"/>
      <c r="I43" s="13">
        <v>0</v>
      </c>
      <c r="J43" s="19" t="s">
        <v>241</v>
      </c>
      <c r="K43" s="20">
        <f>Лист3!J5</f>
        <v>3.9537037037037023E-2</v>
      </c>
      <c r="L43" s="23">
        <f>Лист3!L5</f>
        <v>977.2455089820362</v>
      </c>
      <c r="M43" s="19" t="s">
        <v>241</v>
      </c>
      <c r="N43" s="20">
        <f>Лист3!I4</f>
        <v>3.5335648148148151E-2</v>
      </c>
      <c r="O43" s="23">
        <f>Лист3!K4</f>
        <v>620.42476276547666</v>
      </c>
      <c r="P43" s="25">
        <f t="shared" si="2"/>
        <v>1597.6702717475127</v>
      </c>
    </row>
    <row r="44" spans="1:16">
      <c r="A44" s="1">
        <v>7</v>
      </c>
      <c r="B44" s="2" t="s">
        <v>44</v>
      </c>
      <c r="C44" s="2" t="s">
        <v>1</v>
      </c>
      <c r="D44" s="19"/>
      <c r="E44" s="20"/>
      <c r="F44" s="13">
        <v>0</v>
      </c>
      <c r="G44" s="26"/>
      <c r="H44" s="27"/>
      <c r="I44" s="13">
        <v>0</v>
      </c>
      <c r="J44" s="19" t="s">
        <v>241</v>
      </c>
      <c r="K44" s="20">
        <f>Лист3!J38</f>
        <v>4.703703703703703E-2</v>
      </c>
      <c r="L44" s="23">
        <f>Лист3!L38</f>
        <v>783.23353293413174</v>
      </c>
      <c r="M44" s="19" t="s">
        <v>287</v>
      </c>
      <c r="N44" s="20">
        <f>Лист3!I37</f>
        <v>8.398148148148149E-2</v>
      </c>
      <c r="O44" s="23">
        <f>Лист3!K37</f>
        <v>775.56530543368194</v>
      </c>
      <c r="P44" s="25">
        <f t="shared" si="2"/>
        <v>1558.7988383678137</v>
      </c>
    </row>
    <row r="45" spans="1:16">
      <c r="A45" s="1">
        <v>8</v>
      </c>
      <c r="B45" s="2" t="s">
        <v>47</v>
      </c>
      <c r="C45" s="2" t="s">
        <v>5</v>
      </c>
      <c r="D45" s="19"/>
      <c r="E45" s="20"/>
      <c r="F45" s="13">
        <v>0</v>
      </c>
      <c r="G45" s="26"/>
      <c r="H45" s="27"/>
      <c r="I45" s="13">
        <v>0</v>
      </c>
      <c r="J45" s="19" t="s">
        <v>241</v>
      </c>
      <c r="K45" s="20">
        <f>Лист3!J40</f>
        <v>4.3831018518518512E-2</v>
      </c>
      <c r="L45" s="23">
        <f>Лист3!L40</f>
        <v>866.16766467065861</v>
      </c>
      <c r="M45" s="19" t="s">
        <v>241</v>
      </c>
      <c r="N45" s="20">
        <f>Лист3!I39</f>
        <v>3.5381944444444445E-2</v>
      </c>
      <c r="O45" s="23">
        <f>Лист3!K39</f>
        <v>618.6172616357884</v>
      </c>
      <c r="P45" s="25">
        <f t="shared" si="2"/>
        <v>1484.784926306447</v>
      </c>
    </row>
    <row r="46" spans="1:16">
      <c r="A46" s="1">
        <v>9</v>
      </c>
      <c r="B46" s="2" t="s">
        <v>38</v>
      </c>
      <c r="C46" s="2" t="s">
        <v>1</v>
      </c>
      <c r="D46" s="19"/>
      <c r="E46" s="20"/>
      <c r="F46" s="13">
        <v>0</v>
      </c>
      <c r="G46" s="19" t="s">
        <v>244</v>
      </c>
      <c r="H46" s="20">
        <f>Лист3!O31</f>
        <v>6.626157407407407E-2</v>
      </c>
      <c r="I46" s="23">
        <f>Лист3!Q31</f>
        <v>559.38600905888291</v>
      </c>
      <c r="J46" s="19" t="s">
        <v>241</v>
      </c>
      <c r="K46" s="20">
        <f>Лист3!J32</f>
        <v>5.1215277777777776E-2</v>
      </c>
      <c r="L46" s="23">
        <f>Лист3!L32</f>
        <v>675.14970059880227</v>
      </c>
      <c r="M46" s="19"/>
      <c r="N46" s="20"/>
      <c r="O46" s="19">
        <v>0</v>
      </c>
      <c r="P46" s="25">
        <f t="shared" si="2"/>
        <v>1234.5357096576852</v>
      </c>
    </row>
    <row r="47" spans="1:16">
      <c r="A47" s="1">
        <v>10</v>
      </c>
      <c r="B47" s="2" t="s">
        <v>29</v>
      </c>
      <c r="C47" s="4" t="s">
        <v>5</v>
      </c>
      <c r="D47" s="19" t="s">
        <v>241</v>
      </c>
      <c r="E47" s="20">
        <f>Лист3!M24</f>
        <v>2.4444444444444449E-2</v>
      </c>
      <c r="F47" s="23">
        <f>Лист3!O24</f>
        <v>725.4073627036812</v>
      </c>
      <c r="G47" s="19"/>
      <c r="H47" s="20"/>
      <c r="I47" s="13">
        <v>0</v>
      </c>
      <c r="J47" s="19"/>
      <c r="K47" s="20"/>
      <c r="L47" s="13">
        <v>0</v>
      </c>
      <c r="M47" s="19" t="s">
        <v>241</v>
      </c>
      <c r="N47" s="20">
        <f>Лист3!I23</f>
        <v>4.0312499999999994E-2</v>
      </c>
      <c r="O47" s="23">
        <f>Лист3!K23</f>
        <v>426.11839132399479</v>
      </c>
      <c r="P47" s="25">
        <f t="shared" si="2"/>
        <v>1151.5257540276759</v>
      </c>
    </row>
    <row r="48" spans="1:16">
      <c r="A48" s="1">
        <v>11</v>
      </c>
      <c r="B48" s="2" t="s">
        <v>0</v>
      </c>
      <c r="C48" s="2" t="s">
        <v>1</v>
      </c>
      <c r="D48" s="19" t="s">
        <v>241</v>
      </c>
      <c r="E48" s="20">
        <f>Лист3!M2</f>
        <v>6.7592592592592593E-2</v>
      </c>
      <c r="F48" s="23">
        <f>Лист3!O2</f>
        <v>20</v>
      </c>
      <c r="G48" s="19"/>
      <c r="H48" s="20"/>
      <c r="I48" s="13">
        <v>0</v>
      </c>
      <c r="J48" s="19" t="s">
        <v>241</v>
      </c>
      <c r="K48" s="20">
        <f>Лист3!J3</f>
        <v>5.1076388888888893E-2</v>
      </c>
      <c r="L48" s="23">
        <f>Лист3!L3</f>
        <v>678.74251497005969</v>
      </c>
      <c r="M48" s="19"/>
      <c r="N48" s="20"/>
      <c r="O48" s="13">
        <v>0</v>
      </c>
      <c r="P48" s="25">
        <f t="shared" si="2"/>
        <v>698.74251497005969</v>
      </c>
    </row>
    <row r="49" spans="1:16">
      <c r="A49" s="1">
        <v>12</v>
      </c>
      <c r="B49" s="2" t="s">
        <v>15</v>
      </c>
      <c r="C49" s="4" t="s">
        <v>5</v>
      </c>
      <c r="D49" s="19" t="s">
        <v>241</v>
      </c>
      <c r="E49" s="20">
        <f>Лист3!M13</f>
        <v>3.9953703703703707E-2</v>
      </c>
      <c r="F49" s="23">
        <f>Лист3!O13</f>
        <v>20</v>
      </c>
      <c r="G49" s="19"/>
      <c r="H49" s="20"/>
      <c r="I49" s="13">
        <v>0</v>
      </c>
      <c r="J49" s="19" t="s">
        <v>285</v>
      </c>
      <c r="K49" s="20">
        <f>Лист3!J14</f>
        <v>0.1197800925925926</v>
      </c>
      <c r="L49" s="23">
        <f>Лист3!L14</f>
        <v>536.62330316742077</v>
      </c>
      <c r="M49" s="19"/>
      <c r="N49" s="20"/>
      <c r="O49" s="13">
        <v>0</v>
      </c>
      <c r="P49" s="25">
        <f t="shared" si="2"/>
        <v>556.62330316742077</v>
      </c>
    </row>
    <row r="50" spans="1:16">
      <c r="A50" s="1">
        <v>13</v>
      </c>
      <c r="B50" s="2" t="s">
        <v>13</v>
      </c>
      <c r="C50" s="2" t="s">
        <v>1</v>
      </c>
      <c r="D50" s="19" t="s">
        <v>241</v>
      </c>
      <c r="E50" s="20">
        <f>Лист3!M11</f>
        <v>4.2905092592592592E-2</v>
      </c>
      <c r="F50" s="23">
        <f>Лист3!O11</f>
        <v>20</v>
      </c>
      <c r="G50" s="19"/>
      <c r="H50" s="20"/>
      <c r="I50" s="13">
        <v>0</v>
      </c>
      <c r="J50" s="19" t="s">
        <v>241</v>
      </c>
      <c r="K50" s="20">
        <f>Лист3!J12</f>
        <v>6.7673611111111101E-2</v>
      </c>
      <c r="L50" s="23">
        <f>Лист3!L12</f>
        <v>249.40119760479053</v>
      </c>
      <c r="M50" s="19" t="s">
        <v>241</v>
      </c>
      <c r="N50" s="20">
        <f>Лист3!I10</f>
        <v>5.0740740740740746E-2</v>
      </c>
      <c r="O50" s="19">
        <f>Лист3!K10</f>
        <v>20</v>
      </c>
      <c r="P50" s="25">
        <f t="shared" si="2"/>
        <v>289.40119760479053</v>
      </c>
    </row>
    <row r="51" spans="1:16">
      <c r="A51" s="1">
        <v>14</v>
      </c>
      <c r="B51" s="2" t="s">
        <v>32</v>
      </c>
      <c r="C51" s="2" t="s">
        <v>1</v>
      </c>
      <c r="D51" s="19" t="s">
        <v>241</v>
      </c>
      <c r="E51" s="20">
        <f>Лист3!M28</f>
        <v>7.6331018518518506E-2</v>
      </c>
      <c r="F51" s="23">
        <f>Лист3!O28</f>
        <v>20</v>
      </c>
      <c r="G51" s="19" t="s">
        <v>244</v>
      </c>
      <c r="H51" s="20">
        <f>Лист3!O26</f>
        <v>8.3449074074074078E-2</v>
      </c>
      <c r="I51" s="23">
        <f>Лист3!Q26</f>
        <v>185.7070961248113</v>
      </c>
      <c r="J51" s="19" t="s">
        <v>241</v>
      </c>
      <c r="K51" s="20">
        <f>Лист3!J27</f>
        <v>8.6805555555555552E-2</v>
      </c>
      <c r="L51" s="23">
        <f>Лист3!L27</f>
        <v>20</v>
      </c>
      <c r="M51" s="19" t="s">
        <v>241</v>
      </c>
      <c r="N51" s="20">
        <f>Лист3!I25</f>
        <v>7.8472222222222221E-2</v>
      </c>
      <c r="O51" s="19">
        <f>Лист3!K25</f>
        <v>20</v>
      </c>
      <c r="P51" s="25">
        <f t="shared" si="2"/>
        <v>245.7070961248113</v>
      </c>
    </row>
    <row r="52" spans="1:16">
      <c r="A52" s="1">
        <v>15</v>
      </c>
      <c r="B52" s="2" t="s">
        <v>36</v>
      </c>
      <c r="C52" s="2" t="s">
        <v>37</v>
      </c>
      <c r="D52" s="19" t="s">
        <v>241</v>
      </c>
      <c r="E52" s="20">
        <f>Лист3!M30</f>
        <v>5.6851851851851862E-2</v>
      </c>
      <c r="F52" s="23">
        <f>Лист3!O30</f>
        <v>20</v>
      </c>
      <c r="G52" s="19"/>
      <c r="H52" s="20"/>
      <c r="I52" s="13">
        <v>0</v>
      </c>
      <c r="J52" s="19"/>
      <c r="K52" s="20"/>
      <c r="L52" s="13">
        <v>0</v>
      </c>
      <c r="M52" s="19" t="s">
        <v>241</v>
      </c>
      <c r="N52" s="20">
        <f>Лист3!I29</f>
        <v>6.084490740740741E-2</v>
      </c>
      <c r="O52" s="19">
        <f>Лист3!K29</f>
        <v>20</v>
      </c>
      <c r="P52" s="25">
        <f t="shared" si="2"/>
        <v>40</v>
      </c>
    </row>
    <row r="53" spans="1:16">
      <c r="A53" s="1"/>
      <c r="B53" s="2"/>
      <c r="C53" s="2"/>
      <c r="D53" s="19"/>
      <c r="E53" s="20"/>
      <c r="F53" s="19"/>
      <c r="G53" s="19"/>
      <c r="H53" s="20"/>
      <c r="I53" s="19"/>
      <c r="J53" s="19"/>
      <c r="K53" s="20"/>
      <c r="L53" s="19"/>
      <c r="M53" s="19"/>
      <c r="N53" s="20"/>
      <c r="O53" s="19"/>
      <c r="P53" s="19"/>
    </row>
    <row r="54" spans="1:16">
      <c r="A54" s="1"/>
      <c r="B54" s="2"/>
      <c r="C54" s="2"/>
      <c r="D54" s="19"/>
      <c r="E54" s="20"/>
      <c r="F54" s="19"/>
      <c r="G54" s="19"/>
      <c r="H54" s="20"/>
      <c r="I54" s="19"/>
      <c r="J54" s="19"/>
      <c r="K54" s="20"/>
      <c r="L54" s="19"/>
      <c r="M54" s="19"/>
      <c r="N54" s="20"/>
      <c r="O54" s="19"/>
      <c r="P54" s="19"/>
    </row>
    <row r="55" spans="1:16" ht="15.6">
      <c r="A55" s="1"/>
      <c r="B55" s="18" t="s">
        <v>181</v>
      </c>
      <c r="C55" s="2"/>
      <c r="D55" s="19"/>
      <c r="E55" s="20"/>
      <c r="F55" s="19"/>
      <c r="G55" s="19"/>
      <c r="H55" s="20"/>
      <c r="I55" s="19"/>
      <c r="J55" s="19"/>
      <c r="K55" s="20"/>
      <c r="L55" s="19"/>
      <c r="M55" s="19"/>
      <c r="N55" s="20"/>
      <c r="O55" s="19"/>
      <c r="P55" s="19"/>
    </row>
    <row r="56" spans="1:16">
      <c r="A56" s="1"/>
      <c r="B56" s="14" t="s">
        <v>179</v>
      </c>
      <c r="C56" s="2"/>
      <c r="D56" s="19"/>
      <c r="E56" s="20"/>
      <c r="F56" s="19"/>
      <c r="G56" s="19"/>
      <c r="H56" s="20"/>
      <c r="I56" s="19"/>
      <c r="J56" s="19"/>
      <c r="K56" s="20"/>
      <c r="L56" s="19"/>
      <c r="M56" s="19"/>
      <c r="N56" s="20"/>
      <c r="O56" s="19"/>
      <c r="P56" s="19"/>
    </row>
    <row r="57" spans="1:16">
      <c r="A57" s="1">
        <v>1</v>
      </c>
      <c r="B57" s="2" t="s">
        <v>190</v>
      </c>
      <c r="C57" s="4" t="s">
        <v>1</v>
      </c>
      <c r="D57" s="19" t="s">
        <v>284</v>
      </c>
      <c r="E57" s="20">
        <f>Лист2!M111</f>
        <v>5.8726851851851863E-2</v>
      </c>
      <c r="F57" s="23">
        <f>Лист2!O111</f>
        <v>831.68316831683148</v>
      </c>
      <c r="G57" s="19" t="s">
        <v>249</v>
      </c>
      <c r="H57" s="20">
        <f>Лист2!P113</f>
        <v>8.5138888888888875E-2</v>
      </c>
      <c r="I57" s="23">
        <f>Лист2!R113</f>
        <v>562.71981242672939</v>
      </c>
      <c r="J57" s="19" t="s">
        <v>285</v>
      </c>
      <c r="K57" s="20">
        <f>Лист2!J112</f>
        <v>8.0023148148148149E-2</v>
      </c>
      <c r="L57" s="23">
        <f>Лист2!L112</f>
        <v>785.31271960646529</v>
      </c>
      <c r="M57" s="19" t="s">
        <v>287</v>
      </c>
      <c r="N57" s="20">
        <f>Лист2!I110</f>
        <v>7.1134259259259258E-2</v>
      </c>
      <c r="O57" s="23">
        <f>Лист2!K110</f>
        <v>793.24563125859027</v>
      </c>
      <c r="P57" s="25">
        <f t="shared" ref="P57:P74" si="3">F57+I57+L57+O57</f>
        <v>2972.9613316086161</v>
      </c>
    </row>
    <row r="58" spans="1:16">
      <c r="A58" s="1">
        <v>2</v>
      </c>
      <c r="B58" s="5" t="s">
        <v>218</v>
      </c>
      <c r="C58" s="5" t="s">
        <v>37</v>
      </c>
      <c r="D58" s="19" t="s">
        <v>241</v>
      </c>
      <c r="E58" s="20">
        <f>Лист2!M141</f>
        <v>2.1666666666666664E-2</v>
      </c>
      <c r="F58" s="23">
        <f>Лист2!O141</f>
        <v>754.49101796407228</v>
      </c>
      <c r="G58" s="19" t="s">
        <v>249</v>
      </c>
      <c r="H58" s="20">
        <f>Лист2!P139</f>
        <v>9.5127314814814817E-2</v>
      </c>
      <c r="I58" s="30">
        <f>Лист2!R139</f>
        <v>394.09925752246954</v>
      </c>
      <c r="J58" s="19" t="s">
        <v>285</v>
      </c>
      <c r="K58" s="22">
        <f>Лист2!J140</f>
        <v>7.6319444444444454E-2</v>
      </c>
      <c r="L58" s="23">
        <f>Лист2!L140</f>
        <v>841.53197470133523</v>
      </c>
      <c r="M58" s="19" t="s">
        <v>287</v>
      </c>
      <c r="N58" s="20">
        <f>Лист2!I138</f>
        <v>6.6226851851851856E-2</v>
      </c>
      <c r="O58" s="23">
        <f>Лист2!K138</f>
        <v>876.49715295503631</v>
      </c>
      <c r="P58" s="25">
        <f t="shared" si="3"/>
        <v>2866.6194031429136</v>
      </c>
    </row>
    <row r="59" spans="1:16">
      <c r="A59" s="1">
        <v>3</v>
      </c>
      <c r="B59" s="2" t="s">
        <v>228</v>
      </c>
      <c r="C59" s="2" t="s">
        <v>5</v>
      </c>
      <c r="D59" s="19"/>
      <c r="E59" s="20"/>
      <c r="F59" s="13">
        <v>0</v>
      </c>
      <c r="G59" s="19" t="s">
        <v>249</v>
      </c>
      <c r="H59" s="20">
        <f>Лист2!P150</f>
        <v>7.2430555555555554E-2</v>
      </c>
      <c r="I59" s="23">
        <f>Лист2!R150</f>
        <v>777.25674091441977</v>
      </c>
      <c r="J59" s="19" t="s">
        <v>285</v>
      </c>
      <c r="K59" s="20">
        <f>Лист2!J149</f>
        <v>6.7430555555555549E-2</v>
      </c>
      <c r="L59" s="23">
        <f>Лист2!L149</f>
        <v>976.45818692902344</v>
      </c>
      <c r="M59" s="19" t="s">
        <v>287</v>
      </c>
      <c r="N59" s="20">
        <f>Лист2!I148</f>
        <v>5.917824074074074E-2</v>
      </c>
      <c r="O59" s="23">
        <f>Лист2!K148</f>
        <v>996.07304142941302</v>
      </c>
      <c r="P59" s="25">
        <f t="shared" si="3"/>
        <v>2749.7879692728561</v>
      </c>
    </row>
    <row r="60" spans="1:16">
      <c r="A60" s="1">
        <v>4</v>
      </c>
      <c r="B60" s="2" t="s">
        <v>224</v>
      </c>
      <c r="C60" s="4" t="s">
        <v>5</v>
      </c>
      <c r="D60" s="19" t="s">
        <v>284</v>
      </c>
      <c r="E60" s="20">
        <f>Лист2!M145</f>
        <v>6.1608796296296314E-2</v>
      </c>
      <c r="F60" s="23">
        <f>Лист2!O145</f>
        <v>774.34952797605331</v>
      </c>
      <c r="G60" s="19" t="s">
        <v>249</v>
      </c>
      <c r="H60" s="20">
        <f>Лист2!P146</f>
        <v>9.1458333333333322E-2</v>
      </c>
      <c r="I60" s="23">
        <f>Лист2!R146</f>
        <v>456.03751465416195</v>
      </c>
      <c r="J60" s="19" t="s">
        <v>285</v>
      </c>
      <c r="K60" s="20">
        <f>Лист2!J147</f>
        <v>9.4826388888888891E-2</v>
      </c>
      <c r="L60" s="23">
        <f>Лист2!L147</f>
        <v>560.61138439915669</v>
      </c>
      <c r="M60" s="19" t="s">
        <v>287</v>
      </c>
      <c r="N60" s="20">
        <f>Лист2!I144</f>
        <v>8.2407407407407415E-2</v>
      </c>
      <c r="O60" s="23">
        <f>Лист2!K144</f>
        <v>602.00274887099931</v>
      </c>
      <c r="P60" s="25">
        <f t="shared" si="3"/>
        <v>2393.0011759003714</v>
      </c>
    </row>
    <row r="61" spans="1:16">
      <c r="A61" s="1">
        <v>5</v>
      </c>
      <c r="B61" s="2" t="s">
        <v>205</v>
      </c>
      <c r="C61" s="4" t="s">
        <v>1</v>
      </c>
      <c r="D61" s="19" t="s">
        <v>284</v>
      </c>
      <c r="E61" s="20">
        <f>Лист2!M125</f>
        <v>7.4247685185185194E-2</v>
      </c>
      <c r="F61" s="23">
        <f>Лист2!O125</f>
        <v>522.9104305779415</v>
      </c>
      <c r="G61" s="19"/>
      <c r="H61" s="20"/>
      <c r="I61" s="13">
        <v>0</v>
      </c>
      <c r="J61" s="19" t="s">
        <v>284</v>
      </c>
      <c r="K61" s="20">
        <f>Лист2!J126</f>
        <v>0.11797453703703704</v>
      </c>
      <c r="L61" s="23">
        <f>Лист2!L126</f>
        <v>722.68170426065171</v>
      </c>
      <c r="M61" s="19" t="s">
        <v>287</v>
      </c>
      <c r="N61" s="20">
        <f>Лист2!I124</f>
        <v>6.1134259259259256E-2</v>
      </c>
      <c r="O61" s="23">
        <f>Лист2!K124</f>
        <v>962.89024150795206</v>
      </c>
      <c r="P61" s="25">
        <f t="shared" si="3"/>
        <v>2208.4823763465452</v>
      </c>
    </row>
    <row r="62" spans="1:16">
      <c r="A62" s="1">
        <v>6</v>
      </c>
      <c r="B62" s="5" t="s">
        <v>184</v>
      </c>
      <c r="C62" s="5" t="s">
        <v>1</v>
      </c>
      <c r="D62" s="19"/>
      <c r="E62" s="20"/>
      <c r="F62" s="13">
        <v>0</v>
      </c>
      <c r="G62" s="19" t="s">
        <v>249</v>
      </c>
      <c r="H62" s="20">
        <f>Лист2!P103</f>
        <v>8.4722222222222227E-2</v>
      </c>
      <c r="I62" s="23">
        <f>Лист2!R103</f>
        <v>569.75381008206318</v>
      </c>
      <c r="J62" s="19" t="s">
        <v>285</v>
      </c>
      <c r="K62" s="20">
        <f>Лист2!J104</f>
        <v>8.4212962962962976E-2</v>
      </c>
      <c r="L62" s="23">
        <f>Лист2!L104</f>
        <v>721.71468728039349</v>
      </c>
      <c r="M62" s="19" t="s">
        <v>287</v>
      </c>
      <c r="N62" s="20">
        <f>Лист2!I102</f>
        <v>7.4143518518518511E-2</v>
      </c>
      <c r="O62" s="23">
        <f>Лист2!K102</f>
        <v>742.19516984095833</v>
      </c>
      <c r="P62" s="25">
        <f t="shared" si="3"/>
        <v>2033.6636672034151</v>
      </c>
    </row>
    <row r="63" spans="1:16">
      <c r="A63" s="1">
        <v>7</v>
      </c>
      <c r="B63" s="2" t="s">
        <v>198</v>
      </c>
      <c r="C63" s="2" t="s">
        <v>5</v>
      </c>
      <c r="D63" s="19"/>
      <c r="E63" s="20"/>
      <c r="F63" s="13">
        <v>0</v>
      </c>
      <c r="G63" s="19"/>
      <c r="H63" s="20"/>
      <c r="I63" s="13">
        <v>0</v>
      </c>
      <c r="J63" s="19" t="s">
        <v>285</v>
      </c>
      <c r="K63" s="20">
        <f>Лист2!J117</f>
        <v>6.5879629629629621E-2</v>
      </c>
      <c r="L63" s="19">
        <f>Лист2!L117</f>
        <v>1000.0000000000002</v>
      </c>
      <c r="M63" s="19" t="s">
        <v>287</v>
      </c>
      <c r="N63" s="20">
        <f>Лист2!I116</f>
        <v>5.8946759259259261E-2</v>
      </c>
      <c r="O63" s="19">
        <f>Лист2!K116</f>
        <v>1000</v>
      </c>
      <c r="P63" s="25">
        <f t="shared" si="3"/>
        <v>2000.0000000000002</v>
      </c>
    </row>
    <row r="64" spans="1:16">
      <c r="A64" s="1">
        <v>8</v>
      </c>
      <c r="B64" s="2" t="s">
        <v>194</v>
      </c>
      <c r="C64" s="2" t="s">
        <v>195</v>
      </c>
      <c r="D64" s="19"/>
      <c r="E64" s="20"/>
      <c r="F64" s="13">
        <v>0</v>
      </c>
      <c r="G64" s="19"/>
      <c r="H64" s="20"/>
      <c r="I64" s="13">
        <v>0</v>
      </c>
      <c r="J64" s="19" t="s">
        <v>285</v>
      </c>
      <c r="K64" s="20">
        <f>Лист2!J115</f>
        <v>7.2777777777777775E-2</v>
      </c>
      <c r="L64" s="23">
        <f>Лист2!L115</f>
        <v>895.29163738580485</v>
      </c>
      <c r="M64" s="19" t="s">
        <v>287</v>
      </c>
      <c r="N64" s="20">
        <f>Лист2!I114</f>
        <v>6.4375000000000002E-2</v>
      </c>
      <c r="O64" s="23">
        <f>Лист2!K114</f>
        <v>907.91282151973292</v>
      </c>
      <c r="P64" s="25">
        <f t="shared" si="3"/>
        <v>1803.2044589055376</v>
      </c>
    </row>
    <row r="65" spans="1:16">
      <c r="A65" s="1">
        <v>9</v>
      </c>
      <c r="B65" s="5" t="s">
        <v>215</v>
      </c>
      <c r="C65" s="5" t="s">
        <v>1</v>
      </c>
      <c r="D65" s="19" t="s">
        <v>284</v>
      </c>
      <c r="E65" s="20">
        <f>Лист2!M136</f>
        <v>6.7928240740740747E-2</v>
      </c>
      <c r="F65" s="23">
        <f>Лист2!O136</f>
        <v>648.62997927699735</v>
      </c>
      <c r="G65" s="19" t="s">
        <v>249</v>
      </c>
      <c r="H65" s="20">
        <f>Лист2!P135</f>
        <v>9.975694444444444E-2</v>
      </c>
      <c r="I65" s="23">
        <f>Лист2!R135</f>
        <v>315.94372801875738</v>
      </c>
      <c r="J65" s="19" t="s">
        <v>285</v>
      </c>
      <c r="K65" s="20">
        <f>Лист2!J137</f>
        <v>8.6238425925925927E-2</v>
      </c>
      <c r="L65" s="23">
        <f>Лист2!L137</f>
        <v>690.96978215038666</v>
      </c>
      <c r="M65" s="19"/>
      <c r="N65" s="20"/>
      <c r="O65" s="13">
        <v>0</v>
      </c>
      <c r="P65" s="25">
        <f t="shared" si="3"/>
        <v>1655.5434894461414</v>
      </c>
    </row>
    <row r="66" spans="1:16">
      <c r="A66" s="1">
        <v>10</v>
      </c>
      <c r="B66" s="2" t="s">
        <v>208</v>
      </c>
      <c r="C66" s="4" t="s">
        <v>1</v>
      </c>
      <c r="D66" s="19" t="s">
        <v>288</v>
      </c>
      <c r="E66" s="20">
        <f>Лист2!M128</f>
        <v>0.10601851851851854</v>
      </c>
      <c r="F66" s="23">
        <f>Лист2!O128</f>
        <v>704.56795361335026</v>
      </c>
      <c r="G66" s="19"/>
      <c r="H66" s="20"/>
      <c r="I66" s="13">
        <v>0</v>
      </c>
      <c r="J66" s="19" t="s">
        <v>285</v>
      </c>
      <c r="K66" s="20" t="s">
        <v>276</v>
      </c>
      <c r="L66" s="13">
        <v>0</v>
      </c>
      <c r="M66" s="19" t="s">
        <v>287</v>
      </c>
      <c r="N66" s="20">
        <f>Лист2!I127</f>
        <v>6.429398148148148E-2</v>
      </c>
      <c r="O66" s="23">
        <f>Лист2!K127</f>
        <v>909.28725701943858</v>
      </c>
      <c r="P66" s="25">
        <f t="shared" si="3"/>
        <v>1613.8552106327888</v>
      </c>
    </row>
    <row r="67" spans="1:16">
      <c r="A67" s="1">
        <v>11</v>
      </c>
      <c r="B67" s="2" t="s">
        <v>211</v>
      </c>
      <c r="C67" s="2" t="s">
        <v>1</v>
      </c>
      <c r="D67" s="19"/>
      <c r="E67" s="20"/>
      <c r="F67" s="13">
        <v>0</v>
      </c>
      <c r="G67" s="19"/>
      <c r="H67" s="20"/>
      <c r="I67" s="13">
        <v>0</v>
      </c>
      <c r="J67" s="19" t="s">
        <v>284</v>
      </c>
      <c r="K67" s="20">
        <f>Лист2!J131</f>
        <v>0.12106481481481481</v>
      </c>
      <c r="L67" s="23">
        <f>Лист2!L131</f>
        <v>689.22305764411055</v>
      </c>
      <c r="M67" s="19" t="s">
        <v>287</v>
      </c>
      <c r="N67" s="20">
        <f>Лист2!I130</f>
        <v>6.4965277777777775E-2</v>
      </c>
      <c r="O67" s="23">
        <f>Лист2!K130</f>
        <v>897.8990771647359</v>
      </c>
      <c r="P67" s="25">
        <f t="shared" si="3"/>
        <v>1587.1221348088466</v>
      </c>
    </row>
    <row r="68" spans="1:16">
      <c r="A68" s="1">
        <v>12</v>
      </c>
      <c r="B68" s="2" t="s">
        <v>213</v>
      </c>
      <c r="C68" s="4" t="s">
        <v>1</v>
      </c>
      <c r="D68" s="19" t="s">
        <v>284</v>
      </c>
      <c r="E68" s="20" t="s">
        <v>276</v>
      </c>
      <c r="F68" s="13">
        <v>0</v>
      </c>
      <c r="G68" s="19"/>
      <c r="H68" s="20"/>
      <c r="I68" s="13">
        <v>0</v>
      </c>
      <c r="J68" s="19" t="s">
        <v>285</v>
      </c>
      <c r="K68" s="20">
        <f>Лист2!J134</f>
        <v>8.0763888888888871E-2</v>
      </c>
      <c r="L68" s="23">
        <f>Лист2!L134</f>
        <v>774.06886858749169</v>
      </c>
      <c r="M68" s="19" t="s">
        <v>287</v>
      </c>
      <c r="N68" s="20">
        <f>Лист2!I132</f>
        <v>7.2881944444444444E-2</v>
      </c>
      <c r="O68" s="23">
        <f>Лист2!K132</f>
        <v>763.5970940506578</v>
      </c>
      <c r="P68" s="25">
        <f t="shared" si="3"/>
        <v>1537.6659626381495</v>
      </c>
    </row>
    <row r="69" spans="1:16">
      <c r="A69" s="1">
        <v>13</v>
      </c>
      <c r="B69" s="2" t="s">
        <v>186</v>
      </c>
      <c r="C69" s="2" t="s">
        <v>1</v>
      </c>
      <c r="D69" s="19"/>
      <c r="E69" s="20"/>
      <c r="F69" s="13">
        <v>0</v>
      </c>
      <c r="G69" s="19" t="s">
        <v>249</v>
      </c>
      <c r="H69" s="20" t="s">
        <v>276</v>
      </c>
      <c r="I69" s="13">
        <v>0</v>
      </c>
      <c r="J69" s="19" t="s">
        <v>285</v>
      </c>
      <c r="K69" s="20">
        <f>Лист2!J106</f>
        <v>8.4166666666666654E-2</v>
      </c>
      <c r="L69" s="23">
        <f>Лист2!L106</f>
        <v>722.41742796907977</v>
      </c>
      <c r="M69" s="19" t="s">
        <v>287</v>
      </c>
      <c r="N69" s="20">
        <f>Лист2!I105</f>
        <v>7.4930555555555556E-2</v>
      </c>
      <c r="O69" s="23">
        <f>Лист2!K105</f>
        <v>728.84351070096204</v>
      </c>
      <c r="P69" s="25">
        <f t="shared" si="3"/>
        <v>1451.2609386700419</v>
      </c>
    </row>
    <row r="70" spans="1:16">
      <c r="A70" s="3">
        <v>14</v>
      </c>
      <c r="B70" s="2" t="s">
        <v>201</v>
      </c>
      <c r="C70" s="4" t="s">
        <v>1</v>
      </c>
      <c r="D70" s="19" t="s">
        <v>284</v>
      </c>
      <c r="E70" s="20">
        <f>Лист2!M120</f>
        <v>7.4768518518518512E-2</v>
      </c>
      <c r="F70" s="23">
        <f>Лист2!O120</f>
        <v>512.5489293115362</v>
      </c>
      <c r="G70" s="19"/>
      <c r="H70" s="20"/>
      <c r="I70" s="13">
        <v>0</v>
      </c>
      <c r="J70" s="19" t="s">
        <v>285</v>
      </c>
      <c r="K70" s="20">
        <f>Лист2!J121</f>
        <v>8.0277777777777781E-2</v>
      </c>
      <c r="L70" s="23">
        <f>Лист2!L121</f>
        <v>781.44764581869299</v>
      </c>
      <c r="M70" s="19"/>
      <c r="N70" s="20"/>
      <c r="O70" s="13">
        <v>0</v>
      </c>
      <c r="P70" s="25">
        <f t="shared" si="3"/>
        <v>1293.9965751302293</v>
      </c>
    </row>
    <row r="71" spans="1:16">
      <c r="A71" s="1">
        <v>15</v>
      </c>
      <c r="B71" s="5" t="s">
        <v>199</v>
      </c>
      <c r="C71" s="5" t="s">
        <v>1</v>
      </c>
      <c r="D71" s="19"/>
      <c r="E71" s="20"/>
      <c r="F71" s="13">
        <v>0</v>
      </c>
      <c r="G71" s="19" t="s">
        <v>249</v>
      </c>
      <c r="H71" s="20">
        <f>Лист2!P118</f>
        <v>9.0636574074074078E-2</v>
      </c>
      <c r="I71" s="23">
        <f>Лист2!R118</f>
        <v>469.91012114107053</v>
      </c>
      <c r="J71" s="19" t="s">
        <v>284</v>
      </c>
      <c r="K71" s="20">
        <f>Лист2!J119</f>
        <v>0.1338310185185185</v>
      </c>
      <c r="L71" s="23">
        <f>Лист2!L119</f>
        <v>551.00250626566446</v>
      </c>
      <c r="M71" s="19"/>
      <c r="N71" s="20"/>
      <c r="O71" s="13">
        <v>0</v>
      </c>
      <c r="P71" s="25">
        <f t="shared" si="3"/>
        <v>1020.9126274067351</v>
      </c>
    </row>
    <row r="72" spans="1:16">
      <c r="A72" s="1">
        <v>16</v>
      </c>
      <c r="B72" s="2" t="s">
        <v>202</v>
      </c>
      <c r="C72" s="4" t="s">
        <v>37</v>
      </c>
      <c r="D72" s="19" t="s">
        <v>284</v>
      </c>
      <c r="E72" s="20">
        <f>Лист2!M122</f>
        <v>8.1493055555555555E-2</v>
      </c>
      <c r="F72" s="23">
        <f>Лист2!O122</f>
        <v>378.77043518305345</v>
      </c>
      <c r="G72" s="19"/>
      <c r="H72" s="20"/>
      <c r="I72" s="13">
        <v>0</v>
      </c>
      <c r="J72" s="19" t="s">
        <v>285</v>
      </c>
      <c r="K72" s="20">
        <f>Лист2!J123</f>
        <v>9.8900462962962954E-2</v>
      </c>
      <c r="L72" s="23">
        <f>Лист2!L123</f>
        <v>498.77020379480007</v>
      </c>
      <c r="M72" s="19"/>
      <c r="N72" s="20"/>
      <c r="O72" s="13">
        <v>0</v>
      </c>
      <c r="P72" s="25">
        <f t="shared" si="3"/>
        <v>877.54063897785352</v>
      </c>
    </row>
    <row r="73" spans="1:16">
      <c r="A73" s="1">
        <v>17</v>
      </c>
      <c r="B73" s="2" t="s">
        <v>222</v>
      </c>
      <c r="C73" s="2" t="s">
        <v>223</v>
      </c>
      <c r="D73" s="19" t="s">
        <v>284</v>
      </c>
      <c r="E73" s="20">
        <f>Лист2!M143</f>
        <v>7.9050925925925941E-2</v>
      </c>
      <c r="F73" s="23">
        <f>Лист2!O143</f>
        <v>427.35436334331098</v>
      </c>
      <c r="G73" s="19" t="s">
        <v>249</v>
      </c>
      <c r="H73" s="20">
        <f>Лист2!P142</f>
        <v>9.2708333333333323E-2</v>
      </c>
      <c r="I73" s="23">
        <f>Лист2!R142</f>
        <v>434.93552168815938</v>
      </c>
      <c r="J73" s="19"/>
      <c r="K73" s="20"/>
      <c r="L73" s="13">
        <v>0</v>
      </c>
      <c r="M73" s="19"/>
      <c r="N73" s="20"/>
      <c r="O73" s="13">
        <v>0</v>
      </c>
      <c r="P73" s="25">
        <f t="shared" si="3"/>
        <v>862.28988503147036</v>
      </c>
    </row>
    <row r="74" spans="1:16">
      <c r="A74" s="1">
        <v>18</v>
      </c>
      <c r="B74" s="2" t="s">
        <v>188</v>
      </c>
      <c r="C74" s="2" t="s">
        <v>1</v>
      </c>
      <c r="D74" s="19" t="s">
        <v>288</v>
      </c>
      <c r="E74" s="20">
        <f>Лист2!M108</f>
        <v>0.12711805555555555</v>
      </c>
      <c r="F74" s="23">
        <f>Лист2!O108</f>
        <v>446.75434874840914</v>
      </c>
      <c r="G74" s="19" t="s">
        <v>249</v>
      </c>
      <c r="H74" s="20">
        <f>Лист2!P109</f>
        <v>9.9537037037037035E-2</v>
      </c>
      <c r="I74" s="23">
        <f>Лист2!R109</f>
        <v>319.65611567018357</v>
      </c>
      <c r="J74" s="19"/>
      <c r="K74" s="20"/>
      <c r="L74" s="13">
        <v>0</v>
      </c>
      <c r="M74" s="19"/>
      <c r="N74" s="20"/>
      <c r="O74" s="13">
        <v>0</v>
      </c>
      <c r="P74" s="25">
        <f t="shared" si="3"/>
        <v>766.41046441859271</v>
      </c>
    </row>
    <row r="75" spans="1:16">
      <c r="A75" s="2"/>
      <c r="B75" s="2"/>
      <c r="C75" s="2"/>
      <c r="D75" s="19"/>
      <c r="E75" s="20"/>
      <c r="F75" s="19"/>
      <c r="G75" s="19"/>
      <c r="H75" s="20"/>
      <c r="I75" s="19"/>
      <c r="J75" s="19"/>
      <c r="K75" s="20"/>
      <c r="L75" s="19"/>
      <c r="M75" s="19"/>
      <c r="N75" s="20"/>
      <c r="O75" s="19"/>
      <c r="P75" s="19"/>
    </row>
    <row r="76" spans="1:16">
      <c r="A76" s="2"/>
      <c r="B76" s="14" t="s">
        <v>180</v>
      </c>
      <c r="C76" s="2"/>
      <c r="D76" s="19"/>
      <c r="E76" s="20"/>
      <c r="F76" s="19"/>
      <c r="G76" s="19"/>
      <c r="H76" s="20"/>
      <c r="I76" s="19"/>
      <c r="J76" s="19"/>
      <c r="K76" s="20"/>
      <c r="L76" s="19"/>
      <c r="M76" s="19"/>
      <c r="N76" s="20"/>
      <c r="O76" s="19"/>
      <c r="P76" s="19"/>
    </row>
    <row r="77" spans="1:16">
      <c r="A77" s="1">
        <v>1</v>
      </c>
      <c r="B77" s="2" t="s">
        <v>56</v>
      </c>
      <c r="C77" s="2" t="s">
        <v>1</v>
      </c>
      <c r="D77" s="19"/>
      <c r="E77" s="20"/>
      <c r="F77" s="13">
        <v>0</v>
      </c>
      <c r="G77" s="19"/>
      <c r="H77" s="20"/>
      <c r="I77" s="13">
        <v>0</v>
      </c>
      <c r="J77" s="19" t="s">
        <v>285</v>
      </c>
      <c r="K77" s="20">
        <f>Лист3!J55</f>
        <v>9.5000000000000015E-2</v>
      </c>
      <c r="L77" s="23">
        <f>Лист3!L55</f>
        <v>839.36651583710398</v>
      </c>
      <c r="M77" s="19" t="s">
        <v>287</v>
      </c>
      <c r="N77" s="20">
        <f>Лист3!I54</f>
        <v>6.8587962962962962E-2</v>
      </c>
      <c r="O77" s="19">
        <f>Лист3!K54</f>
        <v>1000</v>
      </c>
      <c r="P77" s="25">
        <f t="shared" ref="P77:P81" si="4">F77+I77+L77+O77</f>
        <v>1839.3665158371041</v>
      </c>
    </row>
    <row r="78" spans="1:16">
      <c r="A78" s="3">
        <v>2</v>
      </c>
      <c r="B78" s="5" t="s">
        <v>53</v>
      </c>
      <c r="C78" s="5" t="s">
        <v>1</v>
      </c>
      <c r="D78" s="19"/>
      <c r="E78" s="20"/>
      <c r="F78" s="13">
        <v>0</v>
      </c>
      <c r="G78" s="19" t="s">
        <v>249</v>
      </c>
      <c r="H78" s="20">
        <f>Лист3!P52</f>
        <v>9.4664351851851861E-2</v>
      </c>
      <c r="I78" s="23">
        <f>Лист3!R52</f>
        <v>781.07302533532038</v>
      </c>
      <c r="J78" s="19" t="s">
        <v>284</v>
      </c>
      <c r="K78" s="20">
        <f>Лист3!J53</f>
        <v>0.11412037037037036</v>
      </c>
      <c r="L78" s="19">
        <f>Лист3!L53</f>
        <v>1000</v>
      </c>
      <c r="M78" s="19"/>
      <c r="N78" s="20"/>
      <c r="O78" s="13">
        <v>0</v>
      </c>
      <c r="P78" s="25">
        <f t="shared" si="4"/>
        <v>1781.0730253353204</v>
      </c>
    </row>
    <row r="79" spans="1:16">
      <c r="A79" s="3">
        <v>3</v>
      </c>
      <c r="B79" s="2" t="s">
        <v>49</v>
      </c>
      <c r="C79" s="2" t="s">
        <v>37</v>
      </c>
      <c r="D79" s="19" t="s">
        <v>284</v>
      </c>
      <c r="E79" s="20">
        <f>Лист3!M48</f>
        <v>0.10501157407407408</v>
      </c>
      <c r="F79" s="23">
        <f>Лист3!O48</f>
        <v>186.12554978008799</v>
      </c>
      <c r="G79" s="19" t="s">
        <v>244</v>
      </c>
      <c r="H79" s="20">
        <f>Лист3!O46</f>
        <v>7.1481481481481479E-2</v>
      </c>
      <c r="I79" s="23">
        <f>Лист3!Q46</f>
        <v>445.8983392048317</v>
      </c>
      <c r="J79" s="19" t="s">
        <v>285</v>
      </c>
      <c r="K79" s="20">
        <f>Лист3!J47</f>
        <v>0.10832175925925927</v>
      </c>
      <c r="L79" s="23">
        <f>Лист3!L47</f>
        <v>676.61199095022619</v>
      </c>
      <c r="M79" s="19" t="s">
        <v>287</v>
      </c>
      <c r="N79" s="20">
        <f>Лист3!I45</f>
        <v>0.10606481481481482</v>
      </c>
      <c r="O79" s="23">
        <f>Лист3!K45</f>
        <v>453.59433007087404</v>
      </c>
      <c r="P79" s="25">
        <f t="shared" si="4"/>
        <v>1762.2302100060201</v>
      </c>
    </row>
    <row r="80" spans="1:16">
      <c r="A80" s="1">
        <v>4</v>
      </c>
      <c r="B80" s="2" t="s">
        <v>52</v>
      </c>
      <c r="C80" s="4" t="s">
        <v>5</v>
      </c>
      <c r="D80" s="19" t="s">
        <v>284</v>
      </c>
      <c r="E80" s="20">
        <f>Лист3!M50</f>
        <v>0.1200925925925926</v>
      </c>
      <c r="F80" s="23">
        <f>Лист3!O50</f>
        <v>20</v>
      </c>
      <c r="G80" s="19" t="s">
        <v>249</v>
      </c>
      <c r="H80" s="20">
        <f>Лист3!P51</f>
        <v>0.11840277777777777</v>
      </c>
      <c r="I80" s="23">
        <f>Лист3!R51</f>
        <v>475.40983606557387</v>
      </c>
      <c r="J80" s="19"/>
      <c r="K80" s="20"/>
      <c r="L80" s="13">
        <v>0</v>
      </c>
      <c r="M80" s="19" t="s">
        <v>287</v>
      </c>
      <c r="N80" s="20">
        <f>Лист3!I49</f>
        <v>9.4733796296296302E-2</v>
      </c>
      <c r="O80" s="23">
        <f>Лист3!K49</f>
        <v>618.79851501856217</v>
      </c>
      <c r="P80" s="25">
        <f t="shared" si="4"/>
        <v>1114.208351084136</v>
      </c>
    </row>
    <row r="81" spans="1:16">
      <c r="A81" s="1">
        <v>5</v>
      </c>
      <c r="B81" s="2" t="s">
        <v>57</v>
      </c>
      <c r="C81" s="4" t="s">
        <v>1</v>
      </c>
      <c r="D81" s="19" t="s">
        <v>284</v>
      </c>
      <c r="E81" s="20">
        <f>Лист3!M56</f>
        <v>8.0416666666666664E-2</v>
      </c>
      <c r="F81" s="23">
        <f>Лист3!O56</f>
        <v>610.955617752899</v>
      </c>
      <c r="G81" s="19" t="s">
        <v>249</v>
      </c>
      <c r="H81" s="20">
        <f>Лист3!P57</f>
        <v>0.13437500000000002</v>
      </c>
      <c r="I81" s="23">
        <f>Лист3!R57</f>
        <v>269.74664679582696</v>
      </c>
      <c r="J81" s="19"/>
      <c r="K81" s="20"/>
      <c r="L81" s="13">
        <v>0</v>
      </c>
      <c r="M81" s="19"/>
      <c r="N81" s="20"/>
      <c r="O81" s="13">
        <v>0</v>
      </c>
      <c r="P81" s="25">
        <f t="shared" si="4"/>
        <v>880.70226454872591</v>
      </c>
    </row>
    <row r="82" spans="1:16">
      <c r="A82" s="1"/>
      <c r="B82" s="2"/>
      <c r="C82" s="2"/>
      <c r="D82" s="19"/>
      <c r="E82" s="20"/>
      <c r="F82" s="19"/>
      <c r="G82" s="19"/>
      <c r="H82" s="20"/>
      <c r="I82" s="19"/>
      <c r="J82" s="19"/>
      <c r="K82" s="20"/>
      <c r="L82" s="19"/>
      <c r="M82" s="19"/>
      <c r="N82" s="20"/>
      <c r="O82" s="19"/>
      <c r="P82" s="19"/>
    </row>
    <row r="83" spans="1:16">
      <c r="A83" s="1"/>
      <c r="B83" s="2"/>
      <c r="C83" s="2"/>
      <c r="D83" s="19"/>
      <c r="E83" s="20"/>
      <c r="F83" s="19"/>
      <c r="G83" s="19"/>
      <c r="H83" s="20"/>
      <c r="I83" s="19"/>
      <c r="J83" s="19"/>
      <c r="K83" s="20"/>
      <c r="L83" s="19"/>
      <c r="M83" s="19"/>
      <c r="N83" s="20"/>
      <c r="O83" s="19"/>
      <c r="P83" s="19"/>
    </row>
    <row r="84" spans="1:16" ht="15.6">
      <c r="A84" s="1"/>
      <c r="B84" s="18" t="s">
        <v>239</v>
      </c>
      <c r="C84" s="2"/>
      <c r="D84" s="19"/>
      <c r="E84" s="20"/>
      <c r="F84" s="19"/>
      <c r="G84" s="19"/>
      <c r="H84" s="20"/>
      <c r="I84" s="19"/>
      <c r="J84" s="19"/>
      <c r="K84" s="20"/>
      <c r="L84" s="19"/>
      <c r="M84" s="19"/>
      <c r="N84" s="20"/>
      <c r="O84" s="19"/>
      <c r="P84" s="19"/>
    </row>
    <row r="85" spans="1:16">
      <c r="A85" s="1"/>
      <c r="B85" s="14" t="s">
        <v>179</v>
      </c>
      <c r="C85" s="2"/>
      <c r="D85" s="19"/>
      <c r="E85" s="20"/>
      <c r="F85" s="19"/>
      <c r="G85" s="19"/>
      <c r="H85" s="20"/>
      <c r="I85" s="19"/>
      <c r="J85" s="19"/>
      <c r="K85" s="20"/>
      <c r="L85" s="19"/>
      <c r="M85" s="19"/>
      <c r="N85" s="20"/>
      <c r="O85" s="19"/>
      <c r="P85" s="19"/>
    </row>
    <row r="86" spans="1:16">
      <c r="A86" s="1">
        <v>1</v>
      </c>
      <c r="B86" s="2" t="s">
        <v>232</v>
      </c>
      <c r="C86" s="4" t="s">
        <v>1</v>
      </c>
      <c r="D86" s="19" t="s">
        <v>288</v>
      </c>
      <c r="E86" s="20">
        <f>Лист2!M158</f>
        <v>8.6643518518518509E-2</v>
      </c>
      <c r="F86" s="23">
        <f>Лист2!O158</f>
        <v>941.30957431763568</v>
      </c>
      <c r="G86" t="s">
        <v>282</v>
      </c>
      <c r="H86" s="20">
        <f>Лист2!P159</f>
        <v>0.136875</v>
      </c>
      <c r="I86" s="19">
        <f>Лист2!R159</f>
        <v>1000</v>
      </c>
      <c r="J86" s="19" t="s">
        <v>284</v>
      </c>
      <c r="K86" s="20">
        <f>Лист2!J160</f>
        <v>9.3622685185185184E-2</v>
      </c>
      <c r="L86" s="23">
        <f>Лист2!L160</f>
        <v>986.34085213032586</v>
      </c>
      <c r="M86" s="19" t="s">
        <v>286</v>
      </c>
      <c r="N86" s="20">
        <f>Лист2!I157</f>
        <v>0.13863425925925926</v>
      </c>
      <c r="O86" s="23">
        <f>Лист2!K157</f>
        <v>712.18148586173504</v>
      </c>
      <c r="P86" s="25">
        <f t="shared" ref="P86:P90" si="5">F86+I86+L86+O86</f>
        <v>3639.8319123096967</v>
      </c>
    </row>
    <row r="87" spans="1:16">
      <c r="A87" s="1">
        <v>2</v>
      </c>
      <c r="B87" s="2" t="s">
        <v>237</v>
      </c>
      <c r="C87" s="2" t="s">
        <v>9</v>
      </c>
      <c r="D87" s="19" t="s">
        <v>288</v>
      </c>
      <c r="E87" s="20">
        <f>Лист2!M165</f>
        <v>8.5949074074074108E-2</v>
      </c>
      <c r="F87" s="23">
        <f>Лист2!O165</f>
        <v>949.79493706689277</v>
      </c>
      <c r="G87" s="19"/>
      <c r="H87" s="20"/>
      <c r="I87" s="13">
        <v>0</v>
      </c>
      <c r="J87" s="19" t="s">
        <v>284</v>
      </c>
      <c r="K87" s="20">
        <f>Лист2!J166</f>
        <v>0.10369212962962963</v>
      </c>
      <c r="L87" s="23">
        <f>Лист2!L166</f>
        <v>877.3182957393484</v>
      </c>
      <c r="M87" s="19"/>
      <c r="N87" s="20"/>
      <c r="O87" s="13">
        <v>0</v>
      </c>
      <c r="P87" s="25">
        <f t="shared" si="5"/>
        <v>1827.1132328062413</v>
      </c>
    </row>
    <row r="88" spans="1:16">
      <c r="A88" s="1">
        <v>3</v>
      </c>
      <c r="B88" s="2" t="s">
        <v>230</v>
      </c>
      <c r="C88" s="4" t="s">
        <v>1</v>
      </c>
      <c r="D88" s="19" t="s">
        <v>288</v>
      </c>
      <c r="E88" s="20">
        <f>Лист2!M155</f>
        <v>0.1129050925925926</v>
      </c>
      <c r="F88" s="23">
        <f>Лист2!O155</f>
        <v>620.42143968321329</v>
      </c>
      <c r="G88" t="s">
        <v>282</v>
      </c>
      <c r="H88" s="20">
        <f>Лист2!P156</f>
        <v>0.13770833333333332</v>
      </c>
      <c r="I88" s="23">
        <f>Лист2!R156</f>
        <v>993.91171993911723</v>
      </c>
      <c r="J88" s="19"/>
      <c r="K88" s="20"/>
      <c r="L88" s="13">
        <v>0</v>
      </c>
      <c r="M88" s="19"/>
      <c r="N88" s="20"/>
      <c r="O88" s="13">
        <v>0</v>
      </c>
      <c r="P88" s="25">
        <f t="shared" si="5"/>
        <v>1614.3331596223306</v>
      </c>
    </row>
    <row r="89" spans="1:16">
      <c r="A89" s="1">
        <v>4</v>
      </c>
      <c r="B89" s="2" t="s">
        <v>233</v>
      </c>
      <c r="C89" s="4" t="s">
        <v>1</v>
      </c>
      <c r="D89" s="19" t="s">
        <v>288</v>
      </c>
      <c r="E89" s="20">
        <f>Лист2!M161</f>
        <v>0.11063657407407407</v>
      </c>
      <c r="F89" s="23">
        <f>Лист2!O161</f>
        <v>648.14029133078805</v>
      </c>
      <c r="G89" s="19"/>
      <c r="H89" s="20"/>
      <c r="I89" s="13">
        <v>0</v>
      </c>
      <c r="J89" s="19" t="s">
        <v>284</v>
      </c>
      <c r="K89" s="20">
        <f>Лист2!J162</f>
        <v>0.13041666666666665</v>
      </c>
      <c r="L89" s="23">
        <f>Лист2!L162</f>
        <v>587.96992481203029</v>
      </c>
      <c r="M89" s="19"/>
      <c r="N89" s="20"/>
      <c r="O89" s="13">
        <v>0</v>
      </c>
      <c r="P89" s="25">
        <f t="shared" si="5"/>
        <v>1236.1102161428184</v>
      </c>
    </row>
    <row r="90" spans="1:16">
      <c r="A90" s="1">
        <v>5</v>
      </c>
      <c r="B90" s="2" t="s">
        <v>235</v>
      </c>
      <c r="C90" s="2" t="s">
        <v>236</v>
      </c>
      <c r="D90" s="19"/>
      <c r="E90" s="20"/>
      <c r="F90" s="13">
        <v>0</v>
      </c>
      <c r="G90" s="19"/>
      <c r="H90" s="20"/>
      <c r="I90" s="13">
        <v>0</v>
      </c>
      <c r="J90" s="19" t="s">
        <v>284</v>
      </c>
      <c r="K90" s="20">
        <f>Лист2!J164</f>
        <v>0.1285648148148148</v>
      </c>
      <c r="L90" s="23">
        <f>Лист2!L164</f>
        <v>608.02005012531345</v>
      </c>
      <c r="M90" s="19" t="s">
        <v>286</v>
      </c>
      <c r="N90" s="20">
        <f>Лист2!I163</f>
        <v>0.17069444444444445</v>
      </c>
      <c r="O90" s="23">
        <f>Лист2!K163</f>
        <v>414.36404687667959</v>
      </c>
      <c r="P90" s="25">
        <f t="shared" si="5"/>
        <v>1022.384097001993</v>
      </c>
    </row>
    <row r="91" spans="1:16">
      <c r="A91" s="2"/>
      <c r="B91" s="2"/>
      <c r="C91" s="2"/>
      <c r="D91" s="19"/>
      <c r="E91" s="20"/>
      <c r="F91" s="19"/>
      <c r="G91" s="19"/>
      <c r="H91" s="20"/>
      <c r="I91" s="19"/>
      <c r="J91" s="19"/>
      <c r="K91" s="20"/>
      <c r="L91" s="19"/>
      <c r="M91" s="19"/>
      <c r="N91" s="20"/>
      <c r="O91" s="19"/>
      <c r="P91" s="19"/>
    </row>
    <row r="92" spans="1:16">
      <c r="A92" s="2"/>
      <c r="B92" s="14" t="s">
        <v>180</v>
      </c>
      <c r="C92" s="2"/>
      <c r="D92" s="19"/>
      <c r="E92" s="20"/>
      <c r="F92" s="19"/>
      <c r="G92" s="19"/>
      <c r="H92" s="20"/>
      <c r="I92" s="19"/>
      <c r="J92" s="19"/>
      <c r="K92" s="20"/>
      <c r="L92" s="19"/>
      <c r="M92" s="19"/>
      <c r="N92" s="20"/>
      <c r="O92" s="19"/>
      <c r="P92" s="19"/>
    </row>
    <row r="93" spans="1:16">
      <c r="A93" s="1">
        <v>1</v>
      </c>
      <c r="B93" s="2" t="s">
        <v>61</v>
      </c>
      <c r="C93" s="2" t="s">
        <v>1</v>
      </c>
      <c r="D93" s="19"/>
      <c r="E93" s="20"/>
      <c r="F93" s="13">
        <v>0</v>
      </c>
      <c r="G93" s="19"/>
      <c r="H93" s="20"/>
      <c r="I93" s="13">
        <v>0</v>
      </c>
      <c r="J93" s="19" t="s">
        <v>284</v>
      </c>
      <c r="K93" s="20">
        <f>Лист3!J63</f>
        <v>0.1330787037037037</v>
      </c>
      <c r="L93" s="23">
        <f>Лист3!L63</f>
        <v>833.87423935091283</v>
      </c>
      <c r="M93" s="19" t="s">
        <v>286</v>
      </c>
      <c r="N93" s="20">
        <f>Лист3!I62</f>
        <v>0.16613425925925926</v>
      </c>
      <c r="O93" s="23">
        <f>Лист3!K62</f>
        <v>904.27480916030549</v>
      </c>
      <c r="P93" s="25">
        <f>F93+I93+L93+O93</f>
        <v>1738.1490485112183</v>
      </c>
    </row>
  </sheetData>
  <mergeCells count="4">
    <mergeCell ref="D1:F1"/>
    <mergeCell ref="G1:I1"/>
    <mergeCell ref="J1:L1"/>
    <mergeCell ref="M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67"/>
  <sheetViews>
    <sheetView topLeftCell="A74" workbookViewId="0">
      <selection activeCell="AB94" sqref="AB94"/>
    </sheetView>
  </sheetViews>
  <sheetFormatPr defaultRowHeight="14.4"/>
  <cols>
    <col min="3" max="3" width="20.44140625" customWidth="1"/>
    <col min="4" max="4" width="19.33203125" customWidth="1"/>
    <col min="5" max="5" width="16.109375" customWidth="1"/>
    <col min="8" max="8" width="11.109375" customWidth="1"/>
    <col min="9" max="9" width="11.5546875" customWidth="1"/>
    <col min="10" max="10" width="11.21875" customWidth="1"/>
    <col min="11" max="11" width="11" customWidth="1"/>
    <col min="12" max="12" width="11.109375" customWidth="1"/>
    <col min="13" max="13" width="12.88671875" customWidth="1"/>
    <col min="14" max="14" width="10" customWidth="1"/>
  </cols>
  <sheetData>
    <row r="1" spans="1:27">
      <c r="A1" s="39"/>
      <c r="B1" s="39"/>
      <c r="C1" s="6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9">
        <v>8.184027777777779E-2</v>
      </c>
      <c r="Q1" s="33">
        <v>5.0266203703703709E-2</v>
      </c>
      <c r="R1" s="34">
        <v>1.7395833333333336E-2</v>
      </c>
      <c r="S1" s="33">
        <v>3.740740740740741E-2</v>
      </c>
      <c r="T1" s="33">
        <v>5.9236111111111107E-2</v>
      </c>
      <c r="U1" s="33">
        <v>0.136875</v>
      </c>
      <c r="V1" s="33">
        <v>3.1157407407407408E-2</v>
      </c>
      <c r="W1" s="33">
        <v>6.5879629629629635E-2</v>
      </c>
      <c r="X1" s="33">
        <v>9.2361111111111116E-2</v>
      </c>
      <c r="Y1" s="33">
        <v>2.6469907407407411E-2</v>
      </c>
      <c r="Z1" s="33">
        <v>5.8946759259259261E-2</v>
      </c>
      <c r="AA1" s="33">
        <v>0.10765046296296295</v>
      </c>
    </row>
    <row r="2" spans="1:27">
      <c r="A2" s="39">
        <v>6</v>
      </c>
      <c r="B2" s="48">
        <f>K2+O3+R4+L5</f>
        <v>2632.7490998215881</v>
      </c>
      <c r="C2" s="41" t="s">
        <v>74</v>
      </c>
      <c r="D2" s="41" t="s">
        <v>75</v>
      </c>
      <c r="E2" s="41" t="s">
        <v>1</v>
      </c>
      <c r="F2" s="43">
        <v>63</v>
      </c>
      <c r="G2" s="43" t="s">
        <v>242</v>
      </c>
      <c r="H2" s="41" t="s">
        <v>246</v>
      </c>
      <c r="I2" s="49">
        <v>3.4652777777777775E-2</v>
      </c>
      <c r="J2" s="41" t="s">
        <v>240</v>
      </c>
      <c r="K2" s="46">
        <f>((2-(I2/$Y$1))*1000)</f>
        <v>690.86139046786195</v>
      </c>
      <c r="L2" s="41"/>
      <c r="M2" s="41"/>
      <c r="N2" s="41"/>
      <c r="O2" s="41"/>
      <c r="P2" s="41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>
      <c r="A3" s="39"/>
      <c r="B3" s="39"/>
      <c r="C3" s="41" t="s">
        <v>76</v>
      </c>
      <c r="D3" s="41" t="s">
        <v>1</v>
      </c>
      <c r="E3" s="41">
        <v>1957</v>
      </c>
      <c r="F3" s="41" t="s">
        <v>247</v>
      </c>
      <c r="G3" s="52">
        <v>4.5231481481481484E-2</v>
      </c>
      <c r="H3" s="52">
        <v>1.7708333333333332E-3</v>
      </c>
      <c r="I3" s="52">
        <f>G3+H3</f>
        <v>4.7002314814814816E-2</v>
      </c>
      <c r="J3" s="52">
        <v>0.11547453703703703</v>
      </c>
      <c r="K3" s="52">
        <v>5.7870370370370366E-5</v>
      </c>
      <c r="L3" s="52">
        <f>J3+K3</f>
        <v>0.1155324074074074</v>
      </c>
      <c r="M3" s="52">
        <f>L3-I3</f>
        <v>6.8530092592592587E-2</v>
      </c>
      <c r="N3" s="41" t="s">
        <v>248</v>
      </c>
      <c r="O3" s="46">
        <f>((2-(M3/$Q$1))*1000)</f>
        <v>636.65668892470671</v>
      </c>
      <c r="P3" s="41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>
      <c r="A4" s="39"/>
      <c r="B4" s="40"/>
      <c r="C4" s="52" t="s">
        <v>76</v>
      </c>
      <c r="D4" s="52" t="s">
        <v>1</v>
      </c>
      <c r="E4" s="42">
        <v>20950</v>
      </c>
      <c r="F4" s="57">
        <v>63</v>
      </c>
      <c r="G4" s="44" t="s">
        <v>247</v>
      </c>
      <c r="H4" s="52">
        <v>8.3333333333333332E-3</v>
      </c>
      <c r="I4" s="52">
        <v>2.1145833333333332E-2</v>
      </c>
      <c r="J4" s="52">
        <f>I4-H4</f>
        <v>1.2812499999999999E-2</v>
      </c>
      <c r="K4" s="52">
        <v>0.50277777777777777</v>
      </c>
      <c r="L4" s="52">
        <v>0.55833333333333335</v>
      </c>
      <c r="M4" s="52">
        <f>L4-K4</f>
        <v>5.555555555555558E-2</v>
      </c>
      <c r="N4" s="52">
        <f>P4-M4-J4</f>
        <v>2.0405092592592579E-2</v>
      </c>
      <c r="O4" s="52">
        <v>9.7106481481481488E-2</v>
      </c>
      <c r="P4" s="52">
        <f>O4-H4</f>
        <v>8.8773148148148157E-2</v>
      </c>
      <c r="Q4" s="32" t="s">
        <v>249</v>
      </c>
      <c r="R4" s="35">
        <f>((2-(P4/$T$1))*1000)</f>
        <v>501.36772176631484</v>
      </c>
      <c r="S4" s="32"/>
      <c r="T4" s="32"/>
      <c r="U4" s="32"/>
      <c r="V4" s="32"/>
      <c r="W4" s="32"/>
      <c r="X4" s="32"/>
      <c r="Y4" s="32"/>
      <c r="Z4" s="32"/>
      <c r="AA4" s="32"/>
    </row>
    <row r="5" spans="1:27">
      <c r="A5" s="39"/>
      <c r="B5" s="40"/>
      <c r="C5" s="41" t="s">
        <v>76</v>
      </c>
      <c r="D5" s="41" t="s">
        <v>1</v>
      </c>
      <c r="E5" s="42">
        <v>20950</v>
      </c>
      <c r="F5" s="43">
        <v>63</v>
      </c>
      <c r="G5" s="43" t="s">
        <v>242</v>
      </c>
      <c r="H5" s="44">
        <v>9.9537037037037094E-3</v>
      </c>
      <c r="I5" s="45">
        <v>4.7222222222222221E-2</v>
      </c>
      <c r="J5" s="45">
        <f>I5-H5</f>
        <v>3.7268518518518513E-2</v>
      </c>
      <c r="K5" s="41" t="s">
        <v>245</v>
      </c>
      <c r="L5" s="46">
        <f>((2-(J5/$V$1))*1000)</f>
        <v>803.86329866270455</v>
      </c>
      <c r="M5" s="41"/>
      <c r="N5" s="41"/>
      <c r="O5" s="41"/>
      <c r="P5" s="4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27">
      <c r="A6" s="39">
        <v>23</v>
      </c>
      <c r="B6" s="48">
        <f>K6+L7</f>
        <v>1350.1712136431761</v>
      </c>
      <c r="C6" s="41" t="s">
        <v>77</v>
      </c>
      <c r="D6" s="41" t="s">
        <v>78</v>
      </c>
      <c r="E6" s="41" t="s">
        <v>1</v>
      </c>
      <c r="F6" s="53">
        <v>35</v>
      </c>
      <c r="G6" s="43" t="s">
        <v>250</v>
      </c>
      <c r="H6" s="41"/>
      <c r="I6" s="54">
        <v>7.4479166666666666E-2</v>
      </c>
      <c r="J6" s="41" t="s">
        <v>251</v>
      </c>
      <c r="K6" s="46">
        <f>((2-(I6/$Z$1))*1000)</f>
        <v>736.50107991360687</v>
      </c>
      <c r="L6" s="41"/>
      <c r="M6" s="41"/>
      <c r="N6" s="41"/>
      <c r="O6" s="41"/>
      <c r="P6" s="41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>
      <c r="A7" s="39"/>
      <c r="B7" s="40"/>
      <c r="C7" s="41" t="s">
        <v>79</v>
      </c>
      <c r="D7" s="41" t="s">
        <v>1</v>
      </c>
      <c r="E7" s="42">
        <v>31247</v>
      </c>
      <c r="F7" s="43">
        <v>35</v>
      </c>
      <c r="G7" s="43" t="s">
        <v>242</v>
      </c>
      <c r="H7" s="44">
        <v>1.0185185185185191E-2</v>
      </c>
      <c r="I7" s="45">
        <v>5.3379629629629631E-2</v>
      </c>
      <c r="J7" s="45">
        <f>I7-H7</f>
        <v>4.3194444444444438E-2</v>
      </c>
      <c r="K7" s="41" t="s">
        <v>245</v>
      </c>
      <c r="L7" s="46">
        <f>((2-(J7/$V$1))*1000)</f>
        <v>613.67013372956933</v>
      </c>
      <c r="M7" s="41"/>
      <c r="N7" s="41"/>
      <c r="O7" s="41"/>
      <c r="P7" s="41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</row>
    <row r="8" spans="1:27">
      <c r="A8" s="39">
        <v>20</v>
      </c>
      <c r="B8" s="48">
        <f>K8+L9</f>
        <v>1528.0295760454958</v>
      </c>
      <c r="C8" s="41" t="s">
        <v>80</v>
      </c>
      <c r="D8" s="41" t="s">
        <v>75</v>
      </c>
      <c r="E8" s="41" t="s">
        <v>1</v>
      </c>
      <c r="F8" s="43">
        <v>26</v>
      </c>
      <c r="G8" s="43" t="s">
        <v>242</v>
      </c>
      <c r="H8" s="41"/>
      <c r="I8" s="49">
        <v>3.3368055555555554E-2</v>
      </c>
      <c r="J8" s="41" t="s">
        <v>240</v>
      </c>
      <c r="K8" s="46">
        <f>((2-(I8/$Y$1))*1000)</f>
        <v>739.39658941845244</v>
      </c>
      <c r="L8" s="41"/>
      <c r="M8" s="41"/>
      <c r="N8" s="41"/>
      <c r="O8" s="41"/>
      <c r="P8" s="41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>
      <c r="A9" s="39"/>
      <c r="B9" s="40"/>
      <c r="C9" s="41" t="s">
        <v>81</v>
      </c>
      <c r="D9" s="41" t="s">
        <v>1</v>
      </c>
      <c r="E9" s="42">
        <v>34596</v>
      </c>
      <c r="F9" s="43">
        <v>26</v>
      </c>
      <c r="G9" s="43" t="s">
        <v>242</v>
      </c>
      <c r="H9" s="44">
        <v>8.3333333333333367E-3</v>
      </c>
      <c r="I9" s="45">
        <v>4.6076388888888882E-2</v>
      </c>
      <c r="J9" s="45">
        <f>I9-H9</f>
        <v>3.7743055555555544E-2</v>
      </c>
      <c r="K9" s="41" t="s">
        <v>245</v>
      </c>
      <c r="L9" s="46">
        <f>((2-(J9/$V$1))*1000)</f>
        <v>788.63298662704335</v>
      </c>
      <c r="M9" s="41"/>
      <c r="N9" s="41"/>
      <c r="O9" s="41"/>
      <c r="P9" s="41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</row>
    <row r="10" spans="1:27">
      <c r="A10" s="39">
        <v>1</v>
      </c>
      <c r="B10" s="48">
        <f>K10+O11+Q12+L13</f>
        <v>3917.8394792256281</v>
      </c>
      <c r="C10" s="41" t="s">
        <v>82</v>
      </c>
      <c r="D10" s="41" t="s">
        <v>83</v>
      </c>
      <c r="E10" s="41" t="s">
        <v>1</v>
      </c>
      <c r="F10" s="43">
        <v>46</v>
      </c>
      <c r="G10" s="43" t="s">
        <v>242</v>
      </c>
      <c r="H10" s="41"/>
      <c r="I10" s="49">
        <v>2.6909722222222224E-2</v>
      </c>
      <c r="J10" s="41" t="s">
        <v>240</v>
      </c>
      <c r="K10" s="46">
        <f>((2-(I10/$Y$1))*1000)</f>
        <v>983.38434630520339</v>
      </c>
      <c r="L10" s="41"/>
      <c r="M10" s="41"/>
      <c r="N10" s="41"/>
      <c r="O10" s="41"/>
      <c r="P10" s="41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 spans="1:27">
      <c r="A11" s="39"/>
      <c r="B11" s="39"/>
      <c r="C11" s="41" t="s">
        <v>84</v>
      </c>
      <c r="D11" s="41" t="s">
        <v>85</v>
      </c>
      <c r="E11" s="41">
        <v>1974</v>
      </c>
      <c r="F11" s="41" t="s">
        <v>242</v>
      </c>
      <c r="G11" s="52">
        <v>8.7152777777777784E-3</v>
      </c>
      <c r="H11" s="52">
        <v>3.4722222222222224E-4</v>
      </c>
      <c r="I11" s="52">
        <f>G11+H11</f>
        <v>9.0625000000000011E-3</v>
      </c>
      <c r="J11" s="52">
        <v>2.6064814814814815E-2</v>
      </c>
      <c r="K11" s="52">
        <v>3.9351851851851852E-4</v>
      </c>
      <c r="L11" s="52">
        <f>J11+K11</f>
        <v>2.6458333333333334E-2</v>
      </c>
      <c r="M11" s="52">
        <f>L11-I11</f>
        <v>1.7395833333333333E-2</v>
      </c>
      <c r="N11" s="41" t="s">
        <v>243</v>
      </c>
      <c r="O11" s="41">
        <f>((2-(M11/$R$1))*1000)</f>
        <v>1000.0000000000002</v>
      </c>
      <c r="P11" s="41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>
      <c r="A12" s="39"/>
      <c r="B12" s="39"/>
      <c r="C12" s="41" t="s">
        <v>86</v>
      </c>
      <c r="D12" s="41" t="s">
        <v>85</v>
      </c>
      <c r="E12" s="42">
        <v>27102</v>
      </c>
      <c r="F12" s="43">
        <v>46</v>
      </c>
      <c r="G12" s="43" t="s">
        <v>242</v>
      </c>
      <c r="H12" s="52">
        <v>6.5972222222222222E-3</v>
      </c>
      <c r="I12" s="52">
        <v>1.3541666666666667E-2</v>
      </c>
      <c r="J12" s="52">
        <f>I12-H12</f>
        <v>6.9444444444444449E-3</v>
      </c>
      <c r="K12" s="52">
        <v>3.771990740740741E-2</v>
      </c>
      <c r="L12" s="52">
        <f>K12-I12</f>
        <v>2.4178240740740743E-2</v>
      </c>
      <c r="M12" s="52">
        <f>O12-L12-J12</f>
        <v>7.777777777777775E-3</v>
      </c>
      <c r="N12" s="52">
        <v>4.5497685185185183E-2</v>
      </c>
      <c r="O12" s="52">
        <f>N12-H12</f>
        <v>3.8900462962962963E-2</v>
      </c>
      <c r="P12" s="41" t="s">
        <v>244</v>
      </c>
      <c r="Q12" s="35">
        <f>((2-(O12/$S$1))*1000)</f>
        <v>960.08663366336646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spans="1:27">
      <c r="A13" s="39"/>
      <c r="B13" s="40"/>
      <c r="C13" s="41" t="s">
        <v>86</v>
      </c>
      <c r="D13" s="41" t="s">
        <v>87</v>
      </c>
      <c r="E13" s="42">
        <v>27102</v>
      </c>
      <c r="F13" s="43">
        <v>46</v>
      </c>
      <c r="G13" s="43" t="s">
        <v>242</v>
      </c>
      <c r="H13" s="44">
        <v>9.8379629629629685E-3</v>
      </c>
      <c r="I13" s="45">
        <v>4.1793981481481481E-2</v>
      </c>
      <c r="J13" s="45">
        <f>I13-H13</f>
        <v>3.1956018518518509E-2</v>
      </c>
      <c r="K13" s="41" t="s">
        <v>245</v>
      </c>
      <c r="L13" s="46">
        <f>((2-(J13/$V$1))*1000)</f>
        <v>974.36849925705826</v>
      </c>
      <c r="M13" s="41"/>
      <c r="N13" s="41"/>
      <c r="O13" s="41"/>
      <c r="P13" s="41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27">
      <c r="A14" s="39">
        <v>15</v>
      </c>
      <c r="B14" s="48">
        <f>K14+R15+L16</f>
        <v>1703.3638993513869</v>
      </c>
      <c r="C14" s="41" t="s">
        <v>88</v>
      </c>
      <c r="D14" s="41" t="s">
        <v>89</v>
      </c>
      <c r="E14" s="41" t="s">
        <v>5</v>
      </c>
      <c r="F14" s="43">
        <v>32</v>
      </c>
      <c r="G14" s="43" t="s">
        <v>242</v>
      </c>
      <c r="H14" s="41" t="s">
        <v>252</v>
      </c>
      <c r="I14" s="49">
        <v>3.5497685185185188E-2</v>
      </c>
      <c r="J14" s="41" t="s">
        <v>240</v>
      </c>
      <c r="K14" s="46">
        <f>((2-(I14/$Y$1))*1000)</f>
        <v>658.9418452120683</v>
      </c>
      <c r="L14" s="41"/>
      <c r="M14" s="41"/>
      <c r="N14" s="41"/>
      <c r="O14" s="41"/>
      <c r="P14" s="41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1:27">
      <c r="A15" s="39"/>
      <c r="B15" s="40"/>
      <c r="C15" s="52" t="s">
        <v>90</v>
      </c>
      <c r="D15" s="52" t="s">
        <v>5</v>
      </c>
      <c r="E15" s="42">
        <v>32383</v>
      </c>
      <c r="F15" s="57">
        <v>31</v>
      </c>
      <c r="G15" s="44" t="s">
        <v>250</v>
      </c>
      <c r="H15" s="52">
        <v>2.0833333333333333E-3</v>
      </c>
      <c r="I15" s="52">
        <v>1.0717592592592593E-2</v>
      </c>
      <c r="J15" s="52">
        <f>I15-H15</f>
        <v>8.6342592592592599E-3</v>
      </c>
      <c r="K15" s="52">
        <v>0.49236111111111108</v>
      </c>
      <c r="L15" s="52">
        <v>0.55208333333333337</v>
      </c>
      <c r="M15" s="52">
        <f>L15-K15</f>
        <v>5.9722222222222288E-2</v>
      </c>
      <c r="N15" s="52">
        <f>P15-M15-J15</f>
        <v>2.0925925925925848E-2</v>
      </c>
      <c r="O15" s="52">
        <v>9.1365740740740733E-2</v>
      </c>
      <c r="P15" s="52">
        <f>O15-H15</f>
        <v>8.9282407407407394E-2</v>
      </c>
      <c r="Q15" s="32" t="s">
        <v>249</v>
      </c>
      <c r="R15" s="35">
        <f>((2-(P15/$T$1))*1000)</f>
        <v>492.77061352090669</v>
      </c>
      <c r="S15" s="32"/>
      <c r="T15" s="32"/>
      <c r="U15" s="32"/>
      <c r="V15" s="32"/>
      <c r="W15" s="32"/>
      <c r="X15" s="32"/>
      <c r="Y15" s="32"/>
      <c r="Z15" s="32"/>
      <c r="AA15" s="32"/>
    </row>
    <row r="16" spans="1:27">
      <c r="A16" s="39"/>
      <c r="B16" s="39"/>
      <c r="C16" s="41" t="s">
        <v>91</v>
      </c>
      <c r="D16" s="41" t="s">
        <v>5</v>
      </c>
      <c r="E16" s="42">
        <v>32383</v>
      </c>
      <c r="F16" s="43">
        <v>32</v>
      </c>
      <c r="G16" s="43" t="s">
        <v>250</v>
      </c>
      <c r="H16" s="44">
        <v>2.6620370370370378E-3</v>
      </c>
      <c r="I16" s="44">
        <v>9.807870370370371E-2</v>
      </c>
      <c r="J16" s="44">
        <f>I16-H16</f>
        <v>9.5416666666666677E-2</v>
      </c>
      <c r="K16" s="41" t="s">
        <v>253</v>
      </c>
      <c r="L16" s="46">
        <f>((2-(J16/$W$1))*1000)</f>
        <v>551.65144061841193</v>
      </c>
      <c r="M16" s="41"/>
      <c r="N16" s="41"/>
      <c r="O16" s="41"/>
      <c r="P16" s="41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>
      <c r="A17" s="39">
        <v>12</v>
      </c>
      <c r="B17" s="48">
        <f>K17+O18+Q19+L20</f>
        <v>2223.2519276380308</v>
      </c>
      <c r="C17" s="41" t="s">
        <v>92</v>
      </c>
      <c r="D17" s="41" t="s">
        <v>93</v>
      </c>
      <c r="E17" s="41" t="s">
        <v>95</v>
      </c>
      <c r="F17" s="43">
        <v>33</v>
      </c>
      <c r="G17" s="43" t="s">
        <v>242</v>
      </c>
      <c r="H17" s="41"/>
      <c r="I17" s="49">
        <v>4.040509259259259E-2</v>
      </c>
      <c r="J17" s="41" t="s">
        <v>240</v>
      </c>
      <c r="K17" s="46">
        <f>((2-(I17/$Y$1))*1000)</f>
        <v>473.54613030170566</v>
      </c>
      <c r="L17" s="41"/>
      <c r="M17" s="41"/>
      <c r="N17" s="41"/>
      <c r="O17" s="41"/>
      <c r="P17" s="41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>
      <c r="A18" s="39"/>
      <c r="B18" s="39"/>
      <c r="C18" s="41" t="s">
        <v>94</v>
      </c>
      <c r="D18" s="41" t="s">
        <v>1</v>
      </c>
      <c r="E18" s="41">
        <v>1987</v>
      </c>
      <c r="F18" s="41" t="s">
        <v>242</v>
      </c>
      <c r="G18" s="52">
        <v>5.2546296296296299E-3</v>
      </c>
      <c r="H18" s="52">
        <v>3.8194444444444446E-4</v>
      </c>
      <c r="I18" s="52">
        <f>G18+H18</f>
        <v>5.6365740740740742E-3</v>
      </c>
      <c r="J18" s="52">
        <v>2.7314814814814816E-2</v>
      </c>
      <c r="K18" s="52">
        <v>9.0277777777777784E-4</v>
      </c>
      <c r="L18" s="52">
        <f>J18+K18</f>
        <v>2.8217592592592593E-2</v>
      </c>
      <c r="M18" s="52">
        <f>L18-I18</f>
        <v>2.2581018518518518E-2</v>
      </c>
      <c r="N18" s="41" t="s">
        <v>243</v>
      </c>
      <c r="O18" s="46">
        <f>((2-(M18/$R$1))*1000)</f>
        <v>701.92947438456451</v>
      </c>
      <c r="P18" s="41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>
      <c r="A19" s="39"/>
      <c r="B19" s="39"/>
      <c r="C19" s="41" t="s">
        <v>94</v>
      </c>
      <c r="D19" s="41" t="s">
        <v>95</v>
      </c>
      <c r="E19" s="42">
        <v>31844</v>
      </c>
      <c r="F19" s="43">
        <v>33</v>
      </c>
      <c r="G19" s="43" t="s">
        <v>242</v>
      </c>
      <c r="H19" s="52">
        <v>7.6388888888888886E-3</v>
      </c>
      <c r="I19" s="52">
        <v>7.6388888888888886E-3</v>
      </c>
      <c r="J19" s="52">
        <f>I19-H19</f>
        <v>0</v>
      </c>
      <c r="K19" s="52">
        <v>5.1701388888888887E-2</v>
      </c>
      <c r="L19" s="52">
        <f>K19-I19</f>
        <v>4.4062499999999998E-2</v>
      </c>
      <c r="M19" s="52">
        <f>O19-L19-J19</f>
        <v>1.0567129629629635E-2</v>
      </c>
      <c r="N19" s="52">
        <v>6.2268518518518522E-2</v>
      </c>
      <c r="O19" s="52">
        <f>N19-H19</f>
        <v>5.4629629629629632E-2</v>
      </c>
      <c r="P19" s="41" t="s">
        <v>244</v>
      </c>
      <c r="Q19" s="35">
        <f>((2-(O19/$S$1))*1000)</f>
        <v>539.60396039603961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>
      <c r="A20" s="39"/>
      <c r="B20" s="40"/>
      <c r="C20" s="41" t="s">
        <v>96</v>
      </c>
      <c r="D20" s="41" t="s">
        <v>95</v>
      </c>
      <c r="E20" s="42">
        <v>31844</v>
      </c>
      <c r="F20" s="43">
        <v>33</v>
      </c>
      <c r="G20" s="43" t="s">
        <v>242</v>
      </c>
      <c r="H20" s="44">
        <v>6.9444444444444458E-3</v>
      </c>
      <c r="I20" s="45">
        <v>5.3425925925925925E-2</v>
      </c>
      <c r="J20" s="45">
        <f>I20-H20</f>
        <v>4.6481481481481478E-2</v>
      </c>
      <c r="K20" s="41" t="s">
        <v>245</v>
      </c>
      <c r="L20" s="46">
        <f>((2-(J20/$V$1))*1000)</f>
        <v>508.17236255572084</v>
      </c>
      <c r="M20" s="41"/>
      <c r="N20" s="41"/>
      <c r="O20" s="41"/>
      <c r="P20" s="41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>
      <c r="A21" s="39">
        <v>22</v>
      </c>
      <c r="B21" s="48">
        <f>K21+Q22</f>
        <v>1390.8677761086124</v>
      </c>
      <c r="C21" s="41" t="s">
        <v>97</v>
      </c>
      <c r="D21" s="41" t="s">
        <v>98</v>
      </c>
      <c r="E21" s="41" t="s">
        <v>1</v>
      </c>
      <c r="F21" s="43">
        <v>33</v>
      </c>
      <c r="G21" s="43" t="s">
        <v>242</v>
      </c>
      <c r="H21" s="41"/>
      <c r="I21" s="49">
        <v>3.4108796296296297E-2</v>
      </c>
      <c r="J21" s="41" t="s">
        <v>240</v>
      </c>
      <c r="K21" s="46">
        <f>((2-(I21/$Y$1))*1000)</f>
        <v>711.41233056405781</v>
      </c>
      <c r="L21" s="41"/>
      <c r="M21" s="41"/>
      <c r="N21" s="41"/>
      <c r="O21" s="41"/>
      <c r="P21" s="41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>
      <c r="A22" s="39"/>
      <c r="B22" s="39"/>
      <c r="C22" s="41" t="s">
        <v>99</v>
      </c>
      <c r="D22" s="41" t="s">
        <v>1</v>
      </c>
      <c r="E22" s="42">
        <v>31765</v>
      </c>
      <c r="F22" s="43">
        <v>34</v>
      </c>
      <c r="G22" s="43" t="s">
        <v>242</v>
      </c>
      <c r="H22" s="52">
        <v>2.0833333333333298E-3</v>
      </c>
      <c r="I22" s="52">
        <v>8.9004629629629625E-3</v>
      </c>
      <c r="J22" s="52">
        <f>I22-H22</f>
        <v>6.8171296296296331E-3</v>
      </c>
      <c r="K22" s="52">
        <v>4.1064814814814811E-2</v>
      </c>
      <c r="L22" s="52">
        <f>K22-I22</f>
        <v>3.2164351851851847E-2</v>
      </c>
      <c r="M22" s="52">
        <f>O22-L22-J22</f>
        <v>1.041666666666667E-2</v>
      </c>
      <c r="N22" s="52">
        <v>5.1481481481481482E-2</v>
      </c>
      <c r="O22" s="52">
        <f>N22-H22</f>
        <v>4.9398148148148149E-2</v>
      </c>
      <c r="P22" s="41" t="s">
        <v>244</v>
      </c>
      <c r="Q22" s="35">
        <f>((2-(O22/$S$1))*1000)</f>
        <v>679.45544554455455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>
      <c r="A23" s="39">
        <v>2</v>
      </c>
      <c r="B23" s="48">
        <f>K23+Q25+L26</f>
        <v>2764.001100314073</v>
      </c>
      <c r="C23" s="41" t="s">
        <v>100</v>
      </c>
      <c r="D23" s="41" t="s">
        <v>101</v>
      </c>
      <c r="E23" s="41" t="s">
        <v>1</v>
      </c>
      <c r="F23" s="43">
        <v>14</v>
      </c>
      <c r="G23" s="43" t="s">
        <v>250</v>
      </c>
      <c r="H23" s="41"/>
      <c r="I23" s="49">
        <v>2.7893518518518515E-2</v>
      </c>
      <c r="J23" s="41" t="s">
        <v>240</v>
      </c>
      <c r="K23" s="46">
        <f>((2-(I23/$Y$1))*1000)</f>
        <v>946.21775251421104</v>
      </c>
      <c r="L23" s="41"/>
      <c r="M23" s="41"/>
      <c r="N23" s="41"/>
      <c r="O23" s="41"/>
      <c r="P23" s="41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>
      <c r="A24" s="39"/>
      <c r="B24" s="39"/>
      <c r="C24" s="41" t="s">
        <v>102</v>
      </c>
      <c r="D24" s="41" t="s">
        <v>1</v>
      </c>
      <c r="E24" s="41">
        <v>2006</v>
      </c>
      <c r="F24" s="41" t="s">
        <v>254</v>
      </c>
      <c r="G24" s="52">
        <v>0</v>
      </c>
      <c r="H24" s="52">
        <v>0</v>
      </c>
      <c r="I24" s="52">
        <f>G24+H24</f>
        <v>0</v>
      </c>
      <c r="J24" s="52">
        <v>0</v>
      </c>
      <c r="K24" s="52">
        <v>0</v>
      </c>
      <c r="L24" s="52">
        <f>J24+K24</f>
        <v>0</v>
      </c>
      <c r="M24" s="52" t="s">
        <v>255</v>
      </c>
      <c r="N24" s="41" t="s">
        <v>243</v>
      </c>
      <c r="O24" s="41"/>
      <c r="P24" s="41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>
      <c r="A25" s="39"/>
      <c r="B25" s="39"/>
      <c r="C25" s="41" t="s">
        <v>102</v>
      </c>
      <c r="D25" s="41" t="s">
        <v>1</v>
      </c>
      <c r="E25" s="42">
        <v>38763</v>
      </c>
      <c r="F25" s="43">
        <v>14</v>
      </c>
      <c r="G25" s="43" t="s">
        <v>250</v>
      </c>
      <c r="H25" s="52">
        <v>1.1111111111111112E-2</v>
      </c>
      <c r="I25" s="52">
        <v>1.5162037037037036E-2</v>
      </c>
      <c r="J25" s="52">
        <f>I25-H25</f>
        <v>4.0509259259259248E-3</v>
      </c>
      <c r="K25" s="52">
        <v>4.4386574074074071E-2</v>
      </c>
      <c r="L25" s="52">
        <f>K25-I25</f>
        <v>2.9224537037037035E-2</v>
      </c>
      <c r="M25" s="52">
        <f>O25-L25-J25</f>
        <v>8.0439814814814836E-3</v>
      </c>
      <c r="N25" s="52">
        <v>5.2430555555555557E-2</v>
      </c>
      <c r="O25" s="52">
        <f>N25-H25</f>
        <v>4.1319444444444443E-2</v>
      </c>
      <c r="P25" s="41" t="s">
        <v>244</v>
      </c>
      <c r="Q25" s="35">
        <f>((2-(O25/$S$1))*1000)</f>
        <v>895.42079207920813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spans="1:27">
      <c r="A26" s="39"/>
      <c r="B26" s="40"/>
      <c r="C26" s="41" t="s">
        <v>102</v>
      </c>
      <c r="D26" s="41" t="s">
        <v>1</v>
      </c>
      <c r="E26" s="42">
        <v>38763</v>
      </c>
      <c r="F26" s="43">
        <v>14</v>
      </c>
      <c r="G26" s="43" t="s">
        <v>250</v>
      </c>
      <c r="H26" s="44">
        <v>6.5972222222222231E-3</v>
      </c>
      <c r="I26" s="45">
        <v>4.0173611111111111E-2</v>
      </c>
      <c r="J26" s="45">
        <f>I26-H26</f>
        <v>3.3576388888888892E-2</v>
      </c>
      <c r="K26" s="41" t="s">
        <v>245</v>
      </c>
      <c r="L26" s="46">
        <f>((2-(J26/$V$1))*1000)</f>
        <v>922.36255572065363</v>
      </c>
      <c r="M26" s="41"/>
      <c r="N26" s="41"/>
      <c r="O26" s="41"/>
      <c r="P26" s="41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>
      <c r="A27" s="39">
        <v>29</v>
      </c>
      <c r="B27" s="48">
        <f>K27+O28+L29</f>
        <v>1108.7548540203325</v>
      </c>
      <c r="C27" s="41" t="s">
        <v>103</v>
      </c>
      <c r="D27" s="41" t="s">
        <v>104</v>
      </c>
      <c r="E27" s="41" t="s">
        <v>1</v>
      </c>
      <c r="F27" s="62">
        <v>69</v>
      </c>
      <c r="G27" s="43" t="s">
        <v>247</v>
      </c>
      <c r="H27" s="41" t="s">
        <v>256</v>
      </c>
      <c r="I27" s="54">
        <v>0.1617824074074074</v>
      </c>
      <c r="J27" s="41" t="s">
        <v>257</v>
      </c>
      <c r="K27" s="46">
        <f>((2-(I27/$AA$1))*1000)</f>
        <v>497.15084399526921</v>
      </c>
      <c r="L27" s="41"/>
      <c r="M27" s="41"/>
      <c r="N27" s="41"/>
      <c r="O27" s="41"/>
      <c r="P27" s="41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spans="1:27">
      <c r="A28" s="39"/>
      <c r="B28" s="39"/>
      <c r="C28" s="41" t="s">
        <v>105</v>
      </c>
      <c r="D28" s="41" t="s">
        <v>1</v>
      </c>
      <c r="E28" s="41">
        <v>1951</v>
      </c>
      <c r="F28" s="41" t="s">
        <v>242</v>
      </c>
      <c r="G28" s="52">
        <v>3.1597222222222222E-3</v>
      </c>
      <c r="H28" s="52">
        <v>1.1805555555555556E-3</v>
      </c>
      <c r="I28" s="52">
        <f>G28+H28</f>
        <v>4.340277777777778E-3</v>
      </c>
      <c r="J28" s="52">
        <v>4.7326388888888883E-2</v>
      </c>
      <c r="K28" s="52">
        <v>1.5046296296296297E-4</v>
      </c>
      <c r="L28" s="52">
        <f>J28+K28</f>
        <v>4.7476851851851846E-2</v>
      </c>
      <c r="M28" s="52">
        <f>L28-I28</f>
        <v>4.313657407407407E-2</v>
      </c>
      <c r="N28" s="41" t="s">
        <v>243</v>
      </c>
      <c r="O28" s="46">
        <v>20</v>
      </c>
      <c r="P28" s="41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spans="1:27">
      <c r="A29" s="39"/>
      <c r="B29" s="39"/>
      <c r="C29" s="41" t="s">
        <v>106</v>
      </c>
      <c r="D29" s="41" t="s">
        <v>1</v>
      </c>
      <c r="E29" s="42">
        <v>18690</v>
      </c>
      <c r="F29" s="43">
        <v>69</v>
      </c>
      <c r="G29" s="43" t="s">
        <v>247</v>
      </c>
      <c r="H29" s="44">
        <v>4.6296296296296293E-4</v>
      </c>
      <c r="I29" s="54">
        <v>0.13054398148148147</v>
      </c>
      <c r="J29" s="52">
        <f>I29-H29</f>
        <v>0.1300810185185185</v>
      </c>
      <c r="K29" s="41" t="s">
        <v>258</v>
      </c>
      <c r="L29" s="46">
        <f>((2-(J29/$X$1))*1000)</f>
        <v>591.60401002506308</v>
      </c>
      <c r="M29" s="41"/>
      <c r="N29" s="41"/>
      <c r="O29" s="41"/>
      <c r="P29" s="41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spans="1:27">
      <c r="A30" s="39">
        <v>26</v>
      </c>
      <c r="B30" s="48">
        <f>K30+L31</f>
        <v>1249.8822402740211</v>
      </c>
      <c r="C30" s="41" t="s">
        <v>107</v>
      </c>
      <c r="D30" s="41" t="s">
        <v>108</v>
      </c>
      <c r="E30" s="41" t="s">
        <v>1</v>
      </c>
      <c r="F30" s="43">
        <v>31</v>
      </c>
      <c r="G30" s="43" t="s">
        <v>242</v>
      </c>
      <c r="H30" s="41" t="s">
        <v>259</v>
      </c>
      <c r="I30" s="49">
        <v>3.7928240740740742E-2</v>
      </c>
      <c r="J30" s="41" t="s">
        <v>240</v>
      </c>
      <c r="K30" s="46">
        <f>((2-(I30/$Y$1))*1000)</f>
        <v>567.1184958460866</v>
      </c>
      <c r="L30" s="41"/>
      <c r="M30" s="41"/>
      <c r="N30" s="41"/>
      <c r="O30" s="41"/>
      <c r="P30" s="41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27">
      <c r="A31" s="39"/>
      <c r="B31" s="40"/>
      <c r="C31" s="41" t="s">
        <v>109</v>
      </c>
      <c r="D31" s="41" t="s">
        <v>1</v>
      </c>
      <c r="E31" s="42">
        <v>32714</v>
      </c>
      <c r="F31" s="43">
        <v>31</v>
      </c>
      <c r="G31" s="43" t="s">
        <v>242</v>
      </c>
      <c r="H31" s="44">
        <v>6.8287037037037049E-3</v>
      </c>
      <c r="I31" s="45">
        <v>4.7870370370370369E-2</v>
      </c>
      <c r="J31" s="45">
        <f>I31-H31</f>
        <v>4.1041666666666664E-2</v>
      </c>
      <c r="K31" s="41" t="s">
        <v>245</v>
      </c>
      <c r="L31" s="46">
        <f>((2-(J31/$V$1))*1000)</f>
        <v>682.76374442793463</v>
      </c>
      <c r="M31" s="41"/>
      <c r="N31" s="41"/>
      <c r="O31" s="41"/>
      <c r="P31" s="41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>
      <c r="A32" s="39">
        <v>19</v>
      </c>
      <c r="B32" s="48">
        <f>K32+L33</f>
        <v>1591.7910055526152</v>
      </c>
      <c r="C32" s="50" t="s">
        <v>110</v>
      </c>
      <c r="D32" s="50" t="s">
        <v>111</v>
      </c>
      <c r="E32" s="50" t="s">
        <v>1</v>
      </c>
      <c r="F32" s="58">
        <v>58</v>
      </c>
      <c r="G32" s="43" t="s">
        <v>242</v>
      </c>
      <c r="H32" s="41"/>
      <c r="I32" s="54">
        <v>0.14247685185185185</v>
      </c>
      <c r="J32" s="41" t="s">
        <v>257</v>
      </c>
      <c r="K32" s="46">
        <f>((2-(I32/$AA$1))*1000)</f>
        <v>676.48639931190166</v>
      </c>
      <c r="L32" s="41"/>
      <c r="M32" s="41"/>
      <c r="N32" s="41"/>
      <c r="O32" s="41"/>
      <c r="P32" s="41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spans="1:27">
      <c r="A33" s="39"/>
      <c r="B33" s="40"/>
      <c r="C33" s="50" t="s">
        <v>112</v>
      </c>
      <c r="D33" s="50" t="s">
        <v>1</v>
      </c>
      <c r="E33" s="42">
        <v>22882</v>
      </c>
      <c r="F33" s="51">
        <v>58</v>
      </c>
      <c r="G33" s="43" t="s">
        <v>242</v>
      </c>
      <c r="H33" s="44">
        <v>1.2500000000000009E-2</v>
      </c>
      <c r="I33" s="45">
        <v>4.6296296296296301E-2</v>
      </c>
      <c r="J33" s="45">
        <f>I33-H33</f>
        <v>3.379629629629629E-2</v>
      </c>
      <c r="K33" s="41" t="s">
        <v>245</v>
      </c>
      <c r="L33" s="46">
        <f>((2-(J33/$V$1))*1000)</f>
        <v>915.3046062407135</v>
      </c>
      <c r="M33" s="41"/>
      <c r="N33" s="41"/>
      <c r="O33" s="41"/>
      <c r="P33" s="41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spans="1:27">
      <c r="A34" s="39">
        <v>11</v>
      </c>
      <c r="B34" s="48">
        <f>K34+O35++R36+L37</f>
        <v>2252.8221091821474</v>
      </c>
      <c r="C34" s="41" t="s">
        <v>113</v>
      </c>
      <c r="D34" s="41" t="s">
        <v>114</v>
      </c>
      <c r="E34" s="41" t="s">
        <v>1</v>
      </c>
      <c r="F34" s="43">
        <v>55</v>
      </c>
      <c r="G34" s="43" t="s">
        <v>242</v>
      </c>
      <c r="H34" s="41" t="s">
        <v>260</v>
      </c>
      <c r="I34" s="49">
        <v>3.3587962962962965E-2</v>
      </c>
      <c r="J34" s="41" t="s">
        <v>240</v>
      </c>
      <c r="K34" s="46">
        <f>((2-(I34/$Y$1))*1000)</f>
        <v>731.08876257105385</v>
      </c>
      <c r="L34" s="41"/>
      <c r="M34" s="41"/>
      <c r="N34" s="41"/>
      <c r="O34" s="41"/>
      <c r="P34" s="41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spans="1:27" s="9" customFormat="1">
      <c r="A35" s="39"/>
      <c r="B35" s="39"/>
      <c r="C35" s="41" t="s">
        <v>115</v>
      </c>
      <c r="D35" s="41" t="s">
        <v>1</v>
      </c>
      <c r="E35" s="41">
        <v>1965</v>
      </c>
      <c r="F35" s="41" t="s">
        <v>242</v>
      </c>
      <c r="G35" s="52">
        <v>4.5231481481481484E-2</v>
      </c>
      <c r="H35" s="52">
        <v>1.6087962962962963E-3</v>
      </c>
      <c r="I35" s="52">
        <f>G35+H35</f>
        <v>4.6840277777777779E-2</v>
      </c>
      <c r="J35" s="52">
        <v>0.12210648148148147</v>
      </c>
      <c r="K35" s="52">
        <v>1.1574074074074073E-4</v>
      </c>
      <c r="L35" s="52">
        <f>J35+K35</f>
        <v>0.1222222222222222</v>
      </c>
      <c r="M35" s="52">
        <f>L35-I35</f>
        <v>7.5381944444444432E-2</v>
      </c>
      <c r="N35" s="41" t="s">
        <v>248</v>
      </c>
      <c r="O35" s="46">
        <f>((2-(M35/$Q$1))*1000)</f>
        <v>500.34538337554733</v>
      </c>
      <c r="P35" s="41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7">
      <c r="A36" s="39"/>
      <c r="B36" s="40"/>
      <c r="C36" s="52" t="s">
        <v>115</v>
      </c>
      <c r="D36" s="52" t="s">
        <v>1</v>
      </c>
      <c r="E36" s="42">
        <v>23768</v>
      </c>
      <c r="F36" s="57">
        <v>55</v>
      </c>
      <c r="G36" s="44" t="s">
        <v>242</v>
      </c>
      <c r="H36" s="52">
        <v>1.2847222222222223E-2</v>
      </c>
      <c r="I36" s="52">
        <v>2.4733796296296295E-2</v>
      </c>
      <c r="J36" s="52">
        <f>I36-H36</f>
        <v>1.1886574074074072E-2</v>
      </c>
      <c r="K36" s="52">
        <v>0.50624999999999998</v>
      </c>
      <c r="L36" s="52">
        <v>0.56805555555555554</v>
      </c>
      <c r="M36" s="52">
        <f>L36-K36</f>
        <v>6.1805555555555558E-2</v>
      </c>
      <c r="N36" s="52">
        <f>P36-M36-J36</f>
        <v>2.2476851851851852E-2</v>
      </c>
      <c r="O36" s="52">
        <v>0.1090162037037037</v>
      </c>
      <c r="P36" s="52">
        <f>O36-H36</f>
        <v>9.616898148148148E-2</v>
      </c>
      <c r="Q36" s="32" t="s">
        <v>249</v>
      </c>
      <c r="R36" s="35">
        <f>((2-(P36/$T$1))*1000)</f>
        <v>376.51426338413432</v>
      </c>
      <c r="S36" s="32"/>
      <c r="T36" s="32"/>
      <c r="U36" s="32"/>
      <c r="V36" s="32"/>
      <c r="W36" s="32"/>
      <c r="X36" s="32"/>
      <c r="Y36" s="32"/>
      <c r="Z36" s="32"/>
      <c r="AA36" s="32"/>
    </row>
    <row r="37" spans="1:27">
      <c r="A37" s="39"/>
      <c r="B37" s="40"/>
      <c r="C37" s="41" t="s">
        <v>116</v>
      </c>
      <c r="D37" s="41" t="s">
        <v>1</v>
      </c>
      <c r="E37" s="42">
        <v>23768</v>
      </c>
      <c r="F37" s="43">
        <v>55</v>
      </c>
      <c r="G37" s="43" t="s">
        <v>242</v>
      </c>
      <c r="H37" s="44">
        <v>1.0763888888888896E-2</v>
      </c>
      <c r="I37" s="45">
        <v>5.2986111111111116E-2</v>
      </c>
      <c r="J37" s="45">
        <f>I37-H37</f>
        <v>4.2222222222222217E-2</v>
      </c>
      <c r="K37" s="41" t="s">
        <v>245</v>
      </c>
      <c r="L37" s="46">
        <f>((2-(J37/$V$1))*1000)</f>
        <v>644.87369985141174</v>
      </c>
      <c r="M37" s="41"/>
      <c r="N37" s="41"/>
      <c r="O37" s="41"/>
      <c r="P37" s="41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spans="1:27">
      <c r="A38" s="39">
        <v>27</v>
      </c>
      <c r="B38" s="48">
        <f>K38+L39</f>
        <v>1228.6120724997095</v>
      </c>
      <c r="C38" s="41" t="s">
        <v>117</v>
      </c>
      <c r="D38" s="41" t="s">
        <v>118</v>
      </c>
      <c r="E38" s="41" t="s">
        <v>1</v>
      </c>
      <c r="F38" s="43">
        <v>30</v>
      </c>
      <c r="G38" s="43" t="s">
        <v>242</v>
      </c>
      <c r="H38" s="41" t="s">
        <v>261</v>
      </c>
      <c r="I38" s="49">
        <v>3.5069444444444445E-2</v>
      </c>
      <c r="J38" s="41" t="s">
        <v>240</v>
      </c>
      <c r="K38" s="46">
        <f>((2-(I38/$Y$1))*1000)</f>
        <v>675.12024486226505</v>
      </c>
      <c r="L38" s="41"/>
      <c r="M38" s="41"/>
      <c r="N38" s="41"/>
      <c r="O38" s="41"/>
      <c r="P38" s="41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spans="1:27">
      <c r="A39" s="39"/>
      <c r="B39" s="40"/>
      <c r="C39" s="41" t="s">
        <v>119</v>
      </c>
      <c r="D39" s="41" t="s">
        <v>1</v>
      </c>
      <c r="E39" s="42">
        <v>32994</v>
      </c>
      <c r="F39" s="43">
        <v>30</v>
      </c>
      <c r="G39" s="43" t="s">
        <v>242</v>
      </c>
      <c r="H39" s="44">
        <v>7.6388888888888912E-3</v>
      </c>
      <c r="I39" s="45">
        <v>5.2708333333333336E-2</v>
      </c>
      <c r="J39" s="45">
        <f>I39-H39</f>
        <v>4.5069444444444447E-2</v>
      </c>
      <c r="K39" s="41" t="s">
        <v>245</v>
      </c>
      <c r="L39" s="46">
        <f>((2-(J39/$V$1))*1000)</f>
        <v>553.49182763744432</v>
      </c>
      <c r="M39" s="41"/>
      <c r="N39" s="41"/>
      <c r="O39" s="41"/>
      <c r="P39" s="41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spans="1:27">
      <c r="A40" s="39">
        <v>31</v>
      </c>
      <c r="B40" s="48">
        <f>K40+O42+L43</f>
        <v>593.12035661218431</v>
      </c>
      <c r="C40" s="41" t="s">
        <v>120</v>
      </c>
      <c r="D40" s="41" t="s">
        <v>121</v>
      </c>
      <c r="E40" s="41" t="s">
        <v>1</v>
      </c>
      <c r="F40" s="43">
        <v>31</v>
      </c>
      <c r="G40" s="43" t="s">
        <v>242</v>
      </c>
      <c r="H40" s="41"/>
      <c r="I40" s="49">
        <v>5.7314814814814818E-2</v>
      </c>
      <c r="J40" s="41" t="s">
        <v>240</v>
      </c>
      <c r="K40" s="46">
        <v>20</v>
      </c>
      <c r="L40" s="41"/>
      <c r="M40" s="41"/>
      <c r="N40" s="41"/>
      <c r="O40" s="41"/>
      <c r="P40" s="41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spans="1:27">
      <c r="A41" s="39"/>
      <c r="B41" s="39"/>
      <c r="C41" s="41" t="s">
        <v>122</v>
      </c>
      <c r="D41" s="41" t="s">
        <v>1</v>
      </c>
      <c r="E41" s="42">
        <v>32509</v>
      </c>
      <c r="F41" s="43">
        <v>31</v>
      </c>
      <c r="G41" s="43" t="s">
        <v>242</v>
      </c>
      <c r="H41" s="52">
        <v>3.1249999999999997E-3</v>
      </c>
      <c r="I41" s="52"/>
      <c r="J41" s="52"/>
      <c r="K41" s="52"/>
      <c r="L41" s="52"/>
      <c r="M41" s="63" t="s">
        <v>262</v>
      </c>
      <c r="N41" s="44" t="s">
        <v>263</v>
      </c>
      <c r="O41" s="44" t="s">
        <v>263</v>
      </c>
      <c r="P41" s="41" t="s">
        <v>244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>
      <c r="A42" s="39"/>
      <c r="B42" s="39"/>
      <c r="C42" s="41" t="s">
        <v>123</v>
      </c>
      <c r="D42" s="41" t="s">
        <v>1</v>
      </c>
      <c r="E42" s="41">
        <v>1985</v>
      </c>
      <c r="F42" s="41" t="s">
        <v>242</v>
      </c>
      <c r="G42" s="52">
        <v>1.2083333333333333E-2</v>
      </c>
      <c r="H42" s="52">
        <v>9.8379629629629642E-4</v>
      </c>
      <c r="I42" s="52">
        <f>G42+H42</f>
        <v>1.306712962962963E-2</v>
      </c>
      <c r="J42" s="52">
        <v>4.7326388888888883E-2</v>
      </c>
      <c r="K42" s="52">
        <v>8.564814814814815E-4</v>
      </c>
      <c r="L42" s="52">
        <f>J42+K42</f>
        <v>4.8182870370370362E-2</v>
      </c>
      <c r="M42" s="52">
        <f>L42-I42</f>
        <v>3.5115740740740732E-2</v>
      </c>
      <c r="N42" s="41" t="s">
        <v>243</v>
      </c>
      <c r="O42" s="46">
        <v>20</v>
      </c>
      <c r="P42" s="41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spans="1:27">
      <c r="A43" s="39"/>
      <c r="B43" s="40"/>
      <c r="C43" s="41" t="s">
        <v>123</v>
      </c>
      <c r="D43" s="41" t="s">
        <v>124</v>
      </c>
      <c r="E43" s="42">
        <v>32509</v>
      </c>
      <c r="F43" s="43">
        <v>31</v>
      </c>
      <c r="G43" s="43" t="s">
        <v>242</v>
      </c>
      <c r="H43" s="44">
        <v>7.986111111111114E-3</v>
      </c>
      <c r="I43" s="45">
        <v>5.3067129629629638E-2</v>
      </c>
      <c r="J43" s="45">
        <f>I43-H43</f>
        <v>4.508101851851852E-2</v>
      </c>
      <c r="K43" s="41" t="s">
        <v>245</v>
      </c>
      <c r="L43" s="46">
        <f>((2-(J43/$V$1))*1000)</f>
        <v>553.12035661218431</v>
      </c>
      <c r="M43" s="41"/>
      <c r="N43" s="41"/>
      <c r="O43" s="41"/>
      <c r="P43" s="41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spans="1:27">
      <c r="A44" s="39">
        <v>21</v>
      </c>
      <c r="B44" s="48">
        <f>K44+L45</f>
        <v>1486.8617561790518</v>
      </c>
      <c r="C44" s="41" t="s">
        <v>125</v>
      </c>
      <c r="D44" s="41" t="s">
        <v>78</v>
      </c>
      <c r="E44" s="41" t="s">
        <v>1</v>
      </c>
      <c r="F44" s="53">
        <v>37</v>
      </c>
      <c r="G44" s="43" t="s">
        <v>250</v>
      </c>
      <c r="H44" s="41" t="s">
        <v>264</v>
      </c>
      <c r="I44" s="54">
        <v>7.2465277777777781E-2</v>
      </c>
      <c r="J44" s="41" t="s">
        <v>251</v>
      </c>
      <c r="K44" s="46">
        <f>((2-(I44/$Z$1))*1000)</f>
        <v>770.66561947771436</v>
      </c>
      <c r="L44" s="41"/>
      <c r="M44" s="41"/>
      <c r="N44" s="41"/>
      <c r="O44" s="41"/>
      <c r="P44" s="41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spans="1:27">
      <c r="A45" s="39"/>
      <c r="B45" s="40"/>
      <c r="C45" s="41" t="s">
        <v>126</v>
      </c>
      <c r="D45" s="41" t="s">
        <v>1</v>
      </c>
      <c r="E45" s="42">
        <v>30388</v>
      </c>
      <c r="F45" s="43">
        <v>37</v>
      </c>
      <c r="G45" s="43" t="s">
        <v>242</v>
      </c>
      <c r="H45" s="44">
        <v>6.0185185185185185E-3</v>
      </c>
      <c r="I45" s="45">
        <v>4.6018518518518514E-2</v>
      </c>
      <c r="J45" s="45">
        <f>I45-H45</f>
        <v>3.9999999999999994E-2</v>
      </c>
      <c r="K45" s="41" t="s">
        <v>245</v>
      </c>
      <c r="L45" s="46">
        <f>((2-(J45/$V$1))*1000)</f>
        <v>716.19613670133742</v>
      </c>
      <c r="M45" s="41"/>
      <c r="N45" s="41"/>
      <c r="O45" s="41"/>
      <c r="P45" s="41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spans="1:27">
      <c r="A46" s="39">
        <v>5</v>
      </c>
      <c r="B46" s="48">
        <f>K46+O47+Q48+L49</f>
        <v>2635.086773141792</v>
      </c>
      <c r="C46" s="41" t="s">
        <v>127</v>
      </c>
      <c r="D46" s="41" t="s">
        <v>75</v>
      </c>
      <c r="E46" s="41" t="s">
        <v>27</v>
      </c>
      <c r="F46" s="43">
        <v>11</v>
      </c>
      <c r="G46" s="43" t="s">
        <v>265</v>
      </c>
      <c r="H46" s="41" t="s">
        <v>266</v>
      </c>
      <c r="I46" s="49">
        <v>3.4166666666666672E-2</v>
      </c>
      <c r="J46" s="41" t="s">
        <v>240</v>
      </c>
      <c r="K46" s="46">
        <f>((2-(I46/$Y$1))*1000)</f>
        <v>709.22606034105809</v>
      </c>
      <c r="L46" s="41"/>
      <c r="M46" s="41"/>
      <c r="N46" s="41"/>
      <c r="O46" s="41"/>
      <c r="P46" s="41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>
      <c r="A47" s="39"/>
      <c r="B47" s="39"/>
      <c r="C47" s="41" t="s">
        <v>128</v>
      </c>
      <c r="D47" s="41" t="s">
        <v>27</v>
      </c>
      <c r="E47" s="41">
        <v>2009</v>
      </c>
      <c r="F47" s="41" t="s">
        <v>265</v>
      </c>
      <c r="G47" s="52">
        <v>3.1597222222222222E-3</v>
      </c>
      <c r="H47" s="52">
        <v>1.7013888888888892E-3</v>
      </c>
      <c r="I47" s="52">
        <f>G47+H47</f>
        <v>4.8611111111111112E-3</v>
      </c>
      <c r="J47" s="52">
        <v>2.6064814814814815E-2</v>
      </c>
      <c r="K47" s="52">
        <v>4.3981481481481481E-4</v>
      </c>
      <c r="L47" s="52">
        <f>J47+K47</f>
        <v>2.6504629629629631E-2</v>
      </c>
      <c r="M47" s="52">
        <f>L47-I47</f>
        <v>2.164351851851852E-2</v>
      </c>
      <c r="N47" s="41" t="s">
        <v>243</v>
      </c>
      <c r="O47" s="46">
        <f>((2-(M47/$R$1))*1000)</f>
        <v>755.82168995342647</v>
      </c>
      <c r="P47" s="41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spans="1:27">
      <c r="A48" s="39"/>
      <c r="B48" s="39"/>
      <c r="C48" s="41" t="s">
        <v>128</v>
      </c>
      <c r="D48" s="41" t="s">
        <v>129</v>
      </c>
      <c r="E48" s="42">
        <v>39942</v>
      </c>
      <c r="F48" s="43">
        <v>11</v>
      </c>
      <c r="G48" s="43" t="s">
        <v>265</v>
      </c>
      <c r="H48" s="44">
        <v>3.8194444444444443E-3</v>
      </c>
      <c r="I48" s="44">
        <v>1.0706018518518517E-2</v>
      </c>
      <c r="J48" s="52">
        <f>I48-H48</f>
        <v>6.8865740740740727E-3</v>
      </c>
      <c r="K48" s="52">
        <v>4.1666666666666664E-2</v>
      </c>
      <c r="L48" s="52">
        <f>K48-I48</f>
        <v>3.0960648148148147E-2</v>
      </c>
      <c r="M48" s="52">
        <f>O48-L48-J48</f>
        <v>2.0462962962962961E-2</v>
      </c>
      <c r="N48" s="52">
        <v>6.2129629629629625E-2</v>
      </c>
      <c r="O48" s="52">
        <f>N48-H48</f>
        <v>5.831018518518518E-2</v>
      </c>
      <c r="P48" s="41" t="s">
        <v>244</v>
      </c>
      <c r="Q48" s="35">
        <f>((2-(O48/$S$1))*1000)</f>
        <v>441.21287128712908</v>
      </c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spans="1:28">
      <c r="A49" s="39"/>
      <c r="B49" s="40"/>
      <c r="C49" s="41" t="s">
        <v>130</v>
      </c>
      <c r="D49" s="41" t="s">
        <v>131</v>
      </c>
      <c r="E49" s="42">
        <v>39942</v>
      </c>
      <c r="F49" s="43">
        <v>11</v>
      </c>
      <c r="G49" s="43" t="s">
        <v>265</v>
      </c>
      <c r="H49" s="44">
        <v>8.5648148148148185E-3</v>
      </c>
      <c r="I49" s="45">
        <v>4.8171296296296295E-2</v>
      </c>
      <c r="J49" s="45">
        <f>I49-H49</f>
        <v>3.9606481481481479E-2</v>
      </c>
      <c r="K49" s="41" t="s">
        <v>245</v>
      </c>
      <c r="L49" s="46">
        <f>((2-(J49/$V$1))*1000)</f>
        <v>728.82615156017835</v>
      </c>
      <c r="M49" s="41"/>
      <c r="N49" s="41"/>
      <c r="O49" s="41"/>
      <c r="P49" s="41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spans="1:28">
      <c r="A50" s="39">
        <v>25</v>
      </c>
      <c r="B50" s="48">
        <f>+O51+Q52+L53+K50</f>
        <v>1706.6926022145537</v>
      </c>
      <c r="C50" s="41" t="s">
        <v>132</v>
      </c>
      <c r="D50" s="41" t="s">
        <v>133</v>
      </c>
      <c r="E50" s="41" t="s">
        <v>135</v>
      </c>
      <c r="F50" s="43">
        <v>72</v>
      </c>
      <c r="G50" s="43" t="s">
        <v>247</v>
      </c>
      <c r="H50" s="41"/>
      <c r="I50" s="49">
        <v>4.2858796296296298E-2</v>
      </c>
      <c r="J50" s="41" t="s">
        <v>240</v>
      </c>
      <c r="K50" s="46">
        <f>((2-(I50/$Y$1))*1000)</f>
        <v>380.84827284652391</v>
      </c>
      <c r="L50" s="41"/>
      <c r="M50" s="41"/>
      <c r="N50" s="41"/>
      <c r="O50" s="41"/>
      <c r="P50" s="41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spans="1:28">
      <c r="A51" s="39"/>
      <c r="B51" s="39"/>
      <c r="C51" s="41" t="s">
        <v>134</v>
      </c>
      <c r="D51" s="41" t="s">
        <v>135</v>
      </c>
      <c r="E51" s="41" t="s">
        <v>267</v>
      </c>
      <c r="F51" s="41" t="s">
        <v>247</v>
      </c>
      <c r="G51" s="52">
        <v>5.2546296296296299E-3</v>
      </c>
      <c r="H51" s="52">
        <v>1.2152777777777778E-3</v>
      </c>
      <c r="I51" s="52">
        <f>G51+H51</f>
        <v>6.4699074074074077E-3</v>
      </c>
      <c r="J51" s="52">
        <v>2.8958333333333336E-2</v>
      </c>
      <c r="K51" s="52">
        <v>1.5277777777777779E-3</v>
      </c>
      <c r="L51" s="52">
        <f>J51+K51</f>
        <v>3.0486111111111113E-2</v>
      </c>
      <c r="M51" s="52">
        <f>L51-I51</f>
        <v>2.4016203703703706E-2</v>
      </c>
      <c r="N51" s="41" t="s">
        <v>243</v>
      </c>
      <c r="O51" s="46">
        <f>((2-(M51/$R$1))*1000)</f>
        <v>619.42781104457765</v>
      </c>
      <c r="P51" s="41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8">
      <c r="A52" s="39"/>
      <c r="B52" s="39"/>
      <c r="C52" s="41" t="s">
        <v>134</v>
      </c>
      <c r="D52" s="41" t="s">
        <v>135</v>
      </c>
      <c r="E52" s="42">
        <v>17523</v>
      </c>
      <c r="F52" s="43">
        <v>72</v>
      </c>
      <c r="G52" s="43" t="s">
        <v>247</v>
      </c>
      <c r="H52" s="52">
        <v>3.472222222222222E-3</v>
      </c>
      <c r="I52" s="52">
        <v>1.292824074074074E-2</v>
      </c>
      <c r="J52" s="52">
        <f>I52-H52</f>
        <v>9.4560185185185181E-3</v>
      </c>
      <c r="K52" s="52">
        <v>5.7060185185185186E-2</v>
      </c>
      <c r="L52" s="52">
        <f>K52-I52</f>
        <v>4.4131944444444446E-2</v>
      </c>
      <c r="M52" s="52">
        <f>O52-L52-J52</f>
        <v>1.2060185185185186E-2</v>
      </c>
      <c r="N52" s="52">
        <v>6.9120370370370374E-2</v>
      </c>
      <c r="O52" s="52">
        <f>N52-H52</f>
        <v>6.564814814814815E-2</v>
      </c>
      <c r="P52" s="41" t="s">
        <v>244</v>
      </c>
      <c r="Q52" s="35">
        <f>((2-(O52/$S$1))*1000)</f>
        <v>245.04950495049505</v>
      </c>
      <c r="R52" s="32"/>
      <c r="S52" s="32"/>
      <c r="T52" s="32"/>
      <c r="U52" s="32"/>
      <c r="V52" s="32"/>
      <c r="W52" s="32"/>
      <c r="X52" s="32"/>
      <c r="Y52" s="32"/>
      <c r="Z52" s="32"/>
      <c r="AA52" s="32"/>
    </row>
    <row r="53" spans="1:28">
      <c r="A53" s="39"/>
      <c r="B53" s="40"/>
      <c r="C53" s="41" t="s">
        <v>134</v>
      </c>
      <c r="D53" s="41" t="s">
        <v>135</v>
      </c>
      <c r="E53" s="42">
        <v>17523</v>
      </c>
      <c r="F53" s="43">
        <v>72</v>
      </c>
      <c r="G53" s="43" t="s">
        <v>247</v>
      </c>
      <c r="H53" s="44">
        <v>8.2175925925925958E-3</v>
      </c>
      <c r="I53" s="45">
        <v>5.6157407407407406E-2</v>
      </c>
      <c r="J53" s="45">
        <f>I53-H53</f>
        <v>4.793981481481481E-2</v>
      </c>
      <c r="K53" s="41" t="s">
        <v>245</v>
      </c>
      <c r="L53" s="46">
        <f>((2-(J53/$V$1))*1000)</f>
        <v>461.36701337295705</v>
      </c>
      <c r="M53" s="41"/>
      <c r="N53" s="41"/>
      <c r="O53" s="41"/>
      <c r="P53" s="41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spans="1:28">
      <c r="A54" s="39">
        <v>16</v>
      </c>
      <c r="B54" s="48">
        <f>O54+Q55+L56</f>
        <v>1678.4540520687747</v>
      </c>
      <c r="C54" s="41" t="s">
        <v>136</v>
      </c>
      <c r="D54" s="41" t="s">
        <v>1</v>
      </c>
      <c r="E54" s="41">
        <v>2005</v>
      </c>
      <c r="F54" s="41" t="s">
        <v>250</v>
      </c>
      <c r="G54" s="52">
        <v>5.2546296296296299E-3</v>
      </c>
      <c r="H54" s="52">
        <v>1.1342592592592591E-3</v>
      </c>
      <c r="I54" s="52">
        <f>G54+H54</f>
        <v>6.3888888888888893E-3</v>
      </c>
      <c r="J54" s="52">
        <v>3.1053240740740742E-2</v>
      </c>
      <c r="K54" s="52">
        <v>2.8935185185185189E-4</v>
      </c>
      <c r="L54" s="52">
        <f>J54+K54</f>
        <v>3.1342592592592596E-2</v>
      </c>
      <c r="M54" s="52">
        <f>L54-I54</f>
        <v>2.4953703703703707E-2</v>
      </c>
      <c r="N54" s="41" t="s">
        <v>243</v>
      </c>
      <c r="O54" s="46">
        <f>((2-(M54/$R$1))*1000)</f>
        <v>565.53559547571535</v>
      </c>
      <c r="P54" s="41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spans="1:28">
      <c r="A55" s="31"/>
      <c r="B55" s="31"/>
      <c r="C55" s="32" t="s">
        <v>136</v>
      </c>
      <c r="D55" s="32" t="s">
        <v>1</v>
      </c>
      <c r="E55" s="38">
        <v>38668</v>
      </c>
      <c r="F55" s="37">
        <v>14</v>
      </c>
      <c r="G55" s="37" t="s">
        <v>250</v>
      </c>
      <c r="H55" s="36">
        <v>6.2499999999999995E-3</v>
      </c>
      <c r="I55" s="36">
        <v>1.5613425925925926E-2</v>
      </c>
      <c r="J55" s="36">
        <f>I55-H55</f>
        <v>9.3634259259259278E-3</v>
      </c>
      <c r="K55" s="36">
        <v>5.7870370370370371E-2</v>
      </c>
      <c r="L55" s="36">
        <f>K55-I55</f>
        <v>4.2256944444444444E-2</v>
      </c>
      <c r="M55" s="36">
        <f>O55-L55-J55</f>
        <v>8.506944444444435E-3</v>
      </c>
      <c r="N55" s="36">
        <v>6.6377314814814806E-2</v>
      </c>
      <c r="O55" s="36">
        <f>N55-H55</f>
        <v>6.0127314814814807E-2</v>
      </c>
      <c r="P55" s="32" t="s">
        <v>244</v>
      </c>
      <c r="Q55" s="35">
        <f>((2-(O55/$S$1))*1000)</f>
        <v>392.6361386138617</v>
      </c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spans="1:28">
      <c r="A56" s="39"/>
      <c r="B56" s="40"/>
      <c r="C56" s="41" t="s">
        <v>137</v>
      </c>
      <c r="D56" s="41" t="s">
        <v>1</v>
      </c>
      <c r="E56" s="42">
        <v>38668</v>
      </c>
      <c r="F56" s="43">
        <v>14</v>
      </c>
      <c r="G56" s="43" t="s">
        <v>250</v>
      </c>
      <c r="H56" s="44">
        <v>6.3657407407407413E-3</v>
      </c>
      <c r="I56" s="45">
        <v>4.6238425925925926E-2</v>
      </c>
      <c r="J56" s="45">
        <f>I56-H56</f>
        <v>3.9872685185185185E-2</v>
      </c>
      <c r="K56" s="41" t="s">
        <v>245</v>
      </c>
      <c r="L56" s="46">
        <f>((2-(J56/$V$1))*1000)</f>
        <v>720.28231797919773</v>
      </c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7"/>
    </row>
    <row r="57" spans="1:28">
      <c r="A57" s="43">
        <v>3</v>
      </c>
      <c r="B57" s="43">
        <v>23</v>
      </c>
      <c r="C57" s="41" t="s">
        <v>150</v>
      </c>
      <c r="D57" s="41" t="s">
        <v>132</v>
      </c>
      <c r="E57" s="41" t="s">
        <v>1</v>
      </c>
      <c r="F57" s="43">
        <v>14</v>
      </c>
      <c r="G57" s="43" t="s">
        <v>250</v>
      </c>
      <c r="H57" s="41"/>
      <c r="I57" s="49">
        <v>3.9988425925925927E-2</v>
      </c>
      <c r="J57" s="41" t="s">
        <v>240</v>
      </c>
      <c r="K57" s="46">
        <f>((2-(I57/$Y$1))*1000)</f>
        <v>489.28727590730239</v>
      </c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8">
      <c r="A58" s="39">
        <v>3</v>
      </c>
      <c r="B58" s="48">
        <f>+L59+K58+O60</f>
        <v>2744.5642165603213</v>
      </c>
      <c r="C58" s="41" t="s">
        <v>138</v>
      </c>
      <c r="D58" s="41" t="s">
        <v>114</v>
      </c>
      <c r="E58" s="41" t="s">
        <v>140</v>
      </c>
      <c r="F58" s="43">
        <v>33</v>
      </c>
      <c r="G58" s="43" t="s">
        <v>242</v>
      </c>
      <c r="H58" s="41" t="s">
        <v>268</v>
      </c>
      <c r="I58" s="49">
        <v>2.7789351851851853E-2</v>
      </c>
      <c r="J58" s="41" t="s">
        <v>240</v>
      </c>
      <c r="K58" s="46">
        <f>((2-(I58/$Y$1))*1000)</f>
        <v>950.15303891561007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7"/>
    </row>
    <row r="59" spans="1:28">
      <c r="A59" s="39"/>
      <c r="B59" s="40"/>
      <c r="C59" s="50" t="s">
        <v>139</v>
      </c>
      <c r="D59" s="50" t="s">
        <v>140</v>
      </c>
      <c r="E59" s="42">
        <v>32001</v>
      </c>
      <c r="F59" s="51">
        <v>33</v>
      </c>
      <c r="G59" s="43" t="s">
        <v>242</v>
      </c>
      <c r="H59" s="44">
        <v>1.2847222222222232E-2</v>
      </c>
      <c r="I59" s="45">
        <v>4.4004629629629623E-2</v>
      </c>
      <c r="J59" s="45">
        <f>I59-H59</f>
        <v>3.1157407407407391E-2</v>
      </c>
      <c r="K59" s="41" t="s">
        <v>245</v>
      </c>
      <c r="L59" s="41">
        <f>((2-(J59/$V$1))*1000)</f>
        <v>1000.0000000000005</v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7"/>
    </row>
    <row r="60" spans="1:28">
      <c r="A60" s="39"/>
      <c r="B60" s="39"/>
      <c r="C60" s="41" t="s">
        <v>141</v>
      </c>
      <c r="D60" s="41" t="s">
        <v>140</v>
      </c>
      <c r="E60" s="41">
        <v>1987</v>
      </c>
      <c r="F60" s="41" t="s">
        <v>242</v>
      </c>
      <c r="G60" s="52">
        <v>1.5671296296296298E-2</v>
      </c>
      <c r="H60" s="52">
        <v>5.5555555555555556E-4</v>
      </c>
      <c r="I60" s="52">
        <f>G60+H60</f>
        <v>1.6226851851851853E-2</v>
      </c>
      <c r="J60" s="52">
        <v>3.6967592592592594E-2</v>
      </c>
      <c r="K60" s="52">
        <v>2.3148148148148146E-4</v>
      </c>
      <c r="L60" s="52">
        <f>J60+K60</f>
        <v>3.7199074074074072E-2</v>
      </c>
      <c r="M60" s="52">
        <f>L60-I60</f>
        <v>2.0972222222222218E-2</v>
      </c>
      <c r="N60" s="41" t="s">
        <v>243</v>
      </c>
      <c r="O60" s="46">
        <f>((2-(M60/$R$1))*1000)</f>
        <v>794.41117764471096</v>
      </c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7"/>
    </row>
    <row r="61" spans="1:28">
      <c r="A61" s="39">
        <v>24</v>
      </c>
      <c r="B61" s="48">
        <f>K61+O62+Q63+L64</f>
        <v>1336.5795768428361</v>
      </c>
      <c r="C61" s="41" t="s">
        <v>142</v>
      </c>
      <c r="D61" s="41" t="s">
        <v>93</v>
      </c>
      <c r="E61" s="41" t="s">
        <v>1</v>
      </c>
      <c r="F61" s="43">
        <v>36</v>
      </c>
      <c r="G61" s="43" t="s">
        <v>242</v>
      </c>
      <c r="H61" s="41"/>
      <c r="I61" s="49">
        <v>3.888888888888889E-2</v>
      </c>
      <c r="J61" s="41" t="s">
        <v>240</v>
      </c>
      <c r="K61" s="46">
        <f>((2-(I61/$Y$1))*1000)</f>
        <v>530.82641014429407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7"/>
    </row>
    <row r="62" spans="1:28">
      <c r="A62" s="39"/>
      <c r="B62" s="39"/>
      <c r="C62" s="41" t="s">
        <v>143</v>
      </c>
      <c r="D62" s="41" t="s">
        <v>1</v>
      </c>
      <c r="E62" s="42">
        <v>30704</v>
      </c>
      <c r="F62" s="41" t="s">
        <v>242</v>
      </c>
      <c r="G62" s="52">
        <v>5.2546296296296299E-3</v>
      </c>
      <c r="H62" s="52">
        <v>1.5740740740740741E-3</v>
      </c>
      <c r="I62" s="52">
        <f>G62+H62</f>
        <v>6.828703703703704E-3</v>
      </c>
      <c r="J62" s="52">
        <v>5.2002314814814814E-2</v>
      </c>
      <c r="K62" s="52">
        <v>7.9861111111111105E-4</v>
      </c>
      <c r="L62" s="52">
        <f>J62+K62</f>
        <v>5.2800925925925925E-2</v>
      </c>
      <c r="M62" s="52">
        <f>L62-I62</f>
        <v>4.597222222222222E-2</v>
      </c>
      <c r="N62" s="41" t="s">
        <v>243</v>
      </c>
      <c r="O62" s="46">
        <v>20</v>
      </c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7"/>
    </row>
    <row r="63" spans="1:28">
      <c r="A63" s="39"/>
      <c r="B63" s="39"/>
      <c r="C63" s="41" t="s">
        <v>143</v>
      </c>
      <c r="D63" s="41" t="s">
        <v>144</v>
      </c>
      <c r="E63" s="42">
        <v>30704</v>
      </c>
      <c r="F63" s="43">
        <v>36</v>
      </c>
      <c r="G63" s="43" t="s">
        <v>242</v>
      </c>
      <c r="H63" s="52">
        <v>6.9444444444444447E-4</v>
      </c>
      <c r="I63" s="52">
        <v>8.7962962962962968E-3</v>
      </c>
      <c r="J63" s="52">
        <f>I63-H63</f>
        <v>8.1018518518518531E-3</v>
      </c>
      <c r="K63" s="52">
        <v>5.5138888888888883E-2</v>
      </c>
      <c r="L63" s="52">
        <f>K63-I63</f>
        <v>4.6342592592592588E-2</v>
      </c>
      <c r="M63" s="52">
        <f>O63-L63-J63</f>
        <v>8.611111111111118E-3</v>
      </c>
      <c r="N63" s="52">
        <v>6.3750000000000001E-2</v>
      </c>
      <c r="O63" s="52">
        <f>N63-H63</f>
        <v>6.3055555555555559E-2</v>
      </c>
      <c r="P63" s="41" t="s">
        <v>244</v>
      </c>
      <c r="Q63" s="46">
        <f>((2-(O63/$S$1))*1000)</f>
        <v>314.3564356435644</v>
      </c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7"/>
    </row>
    <row r="64" spans="1:28">
      <c r="A64" s="39"/>
      <c r="B64" s="40"/>
      <c r="C64" s="41" t="s">
        <v>145</v>
      </c>
      <c r="D64" s="41" t="s">
        <v>1</v>
      </c>
      <c r="E64" s="42">
        <v>30704</v>
      </c>
      <c r="F64" s="43">
        <v>36</v>
      </c>
      <c r="G64" s="43" t="s">
        <v>242</v>
      </c>
      <c r="H64" s="44">
        <v>6.2500000000000003E-3</v>
      </c>
      <c r="I64" s="45">
        <v>5.3877314814814815E-2</v>
      </c>
      <c r="J64" s="45">
        <f>I64-H64</f>
        <v>4.7627314814814817E-2</v>
      </c>
      <c r="K64" s="41" t="s">
        <v>245</v>
      </c>
      <c r="L64" s="46">
        <f>((2-(J64/$V$1))*1000)</f>
        <v>471.39673105497758</v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7"/>
    </row>
    <row r="65" spans="1:28">
      <c r="A65" s="39">
        <v>17</v>
      </c>
      <c r="B65" s="48">
        <f>K65+O66+Q67+L68</f>
        <v>1640.7975772773666</v>
      </c>
      <c r="C65" s="41" t="s">
        <v>146</v>
      </c>
      <c r="D65" s="41" t="s">
        <v>147</v>
      </c>
      <c r="E65" s="41" t="s">
        <v>1</v>
      </c>
      <c r="F65" s="43">
        <v>11</v>
      </c>
      <c r="G65" s="43" t="s">
        <v>265</v>
      </c>
      <c r="H65" s="41" t="s">
        <v>269</v>
      </c>
      <c r="I65" s="49">
        <v>3.9027777777777779E-2</v>
      </c>
      <c r="J65" s="41" t="s">
        <v>240</v>
      </c>
      <c r="K65" s="46">
        <f>((2-(I65/$Y$1))*1000)</f>
        <v>525.57936160909492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7"/>
    </row>
    <row r="66" spans="1:28">
      <c r="A66" s="39"/>
      <c r="B66" s="39"/>
      <c r="C66" s="41" t="s">
        <v>148</v>
      </c>
      <c r="D66" s="41" t="s">
        <v>1</v>
      </c>
      <c r="E66" s="41">
        <v>2009</v>
      </c>
      <c r="F66" s="41" t="s">
        <v>265</v>
      </c>
      <c r="G66" s="52">
        <v>3.1597222222222222E-3</v>
      </c>
      <c r="H66" s="52">
        <v>1.5393518518518519E-3</v>
      </c>
      <c r="I66" s="52">
        <f>G66+H66</f>
        <v>4.6990740740740743E-3</v>
      </c>
      <c r="J66" s="52">
        <v>3.1053240740740742E-2</v>
      </c>
      <c r="K66" s="52">
        <v>6.3657407407407402E-4</v>
      </c>
      <c r="L66" s="52">
        <f>J66+K66</f>
        <v>3.1689814814814816E-2</v>
      </c>
      <c r="M66" s="52">
        <f>L66-I66</f>
        <v>2.6990740740740742E-2</v>
      </c>
      <c r="N66" s="41" t="s">
        <v>243</v>
      </c>
      <c r="O66" s="46">
        <f>((2-(M66/$R$1))*1000)</f>
        <v>448.43646041250838</v>
      </c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7"/>
    </row>
    <row r="67" spans="1:28">
      <c r="A67" s="39"/>
      <c r="B67" s="39"/>
      <c r="C67" s="41" t="s">
        <v>148</v>
      </c>
      <c r="D67" s="41" t="s">
        <v>1</v>
      </c>
      <c r="E67" s="42">
        <v>40001</v>
      </c>
      <c r="F67" s="43">
        <v>11</v>
      </c>
      <c r="G67" s="43" t="s">
        <v>265</v>
      </c>
      <c r="H67" s="52">
        <v>9.0277777777777787E-3</v>
      </c>
      <c r="I67" s="52">
        <v>1.6863425925925928E-2</v>
      </c>
      <c r="J67" s="52">
        <f>I67-H67</f>
        <v>7.8356481481481489E-3</v>
      </c>
      <c r="K67" s="52">
        <v>6.8437499999999998E-2</v>
      </c>
      <c r="L67" s="52">
        <f>K67-I67</f>
        <v>5.1574074074074071E-2</v>
      </c>
      <c r="M67" s="52">
        <f>O67-L67-J67</f>
        <v>1.0069444444444456E-2</v>
      </c>
      <c r="N67" s="52">
        <v>7.8506944444444449E-2</v>
      </c>
      <c r="O67" s="52">
        <f>N67-H67</f>
        <v>6.9479166666666675E-2</v>
      </c>
      <c r="P67" s="41" t="s">
        <v>244</v>
      </c>
      <c r="Q67" s="46">
        <f>((2-(O67/$S$1))*1000)</f>
        <v>142.63613861386125</v>
      </c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7"/>
    </row>
    <row r="68" spans="1:28">
      <c r="A68" s="39"/>
      <c r="B68" s="40"/>
      <c r="C68" s="41" t="s">
        <v>148</v>
      </c>
      <c r="D68" s="41" t="s">
        <v>1</v>
      </c>
      <c r="E68" s="42">
        <v>40001</v>
      </c>
      <c r="F68" s="43">
        <v>11</v>
      </c>
      <c r="G68" s="43" t="s">
        <v>265</v>
      </c>
      <c r="H68" s="44">
        <v>1.13425925925926E-2</v>
      </c>
      <c r="I68" s="45">
        <v>5.7326388888888892E-2</v>
      </c>
      <c r="J68" s="45">
        <f>I68-H68</f>
        <v>4.5983796296296293E-2</v>
      </c>
      <c r="K68" s="41" t="s">
        <v>245</v>
      </c>
      <c r="L68" s="46">
        <f>((2-(J68/$V$1))*1000)</f>
        <v>524.14561664190205</v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7"/>
    </row>
    <row r="69" spans="1:28">
      <c r="A69" s="39">
        <v>14</v>
      </c>
      <c r="B69" s="48">
        <f>K69+Q70+L71</f>
        <v>1730.5061667571326</v>
      </c>
      <c r="C69" s="41" t="s">
        <v>149</v>
      </c>
      <c r="D69" s="41" t="s">
        <v>150</v>
      </c>
      <c r="E69" s="41" t="s">
        <v>1</v>
      </c>
      <c r="F69" s="53">
        <v>70</v>
      </c>
      <c r="G69" s="43" t="s">
        <v>270</v>
      </c>
      <c r="H69" s="41"/>
      <c r="I69" s="54">
        <v>8.3043981481481483E-2</v>
      </c>
      <c r="J69" s="41" t="s">
        <v>251</v>
      </c>
      <c r="K69" s="46">
        <f>((2-(I69/$Z$1))*1000)</f>
        <v>591.2036128018849</v>
      </c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7"/>
    </row>
    <row r="70" spans="1:28">
      <c r="A70" s="39"/>
      <c r="B70" s="39"/>
      <c r="C70" s="41" t="s">
        <v>151</v>
      </c>
      <c r="D70" s="41" t="s">
        <v>1</v>
      </c>
      <c r="E70" s="42">
        <v>18330</v>
      </c>
      <c r="F70" s="43">
        <v>70</v>
      </c>
      <c r="G70" s="43" t="s">
        <v>247</v>
      </c>
      <c r="H70" s="52">
        <v>7.2916666666666659E-3</v>
      </c>
      <c r="I70" s="52">
        <v>1.5729166666666666E-2</v>
      </c>
      <c r="J70" s="52">
        <f>I70-H70</f>
        <v>8.4375000000000006E-3</v>
      </c>
      <c r="K70" s="52">
        <v>5.28587962962963E-2</v>
      </c>
      <c r="L70" s="52">
        <f>K70-I70</f>
        <v>3.7129629629629637E-2</v>
      </c>
      <c r="M70" s="52">
        <f>O70-L70-J70</f>
        <v>1.0613425925925915E-2</v>
      </c>
      <c r="N70" s="52">
        <v>6.3472222222222222E-2</v>
      </c>
      <c r="O70" s="52">
        <f>N70-H70</f>
        <v>5.6180555555555553E-2</v>
      </c>
      <c r="P70" s="41" t="s">
        <v>244</v>
      </c>
      <c r="Q70" s="46">
        <f>((2-(O70/$S$1))*1000)</f>
        <v>498.14356435643583</v>
      </c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7"/>
    </row>
    <row r="71" spans="1:28">
      <c r="A71" s="39"/>
      <c r="B71" s="40"/>
      <c r="C71" s="41" t="s">
        <v>152</v>
      </c>
      <c r="D71" s="41" t="s">
        <v>1</v>
      </c>
      <c r="E71" s="42">
        <v>18330</v>
      </c>
      <c r="F71" s="43">
        <v>70</v>
      </c>
      <c r="G71" s="43" t="s">
        <v>247</v>
      </c>
      <c r="H71" s="44">
        <v>1.1226851851851859E-2</v>
      </c>
      <c r="I71" s="45">
        <v>5.3564814814814815E-2</v>
      </c>
      <c r="J71" s="45">
        <f>I71-H71</f>
        <v>4.2337962962962952E-2</v>
      </c>
      <c r="K71" s="41" t="s">
        <v>245</v>
      </c>
      <c r="L71" s="46">
        <f>((2-(J71/$V$1))*1000)</f>
        <v>641.15898959881167</v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7"/>
    </row>
    <row r="72" spans="1:28">
      <c r="A72" s="39">
        <v>13</v>
      </c>
      <c r="B72" s="48">
        <f>K72+Q73+L75</f>
        <v>2017.1869386617575</v>
      </c>
      <c r="C72" s="41" t="s">
        <v>153</v>
      </c>
      <c r="D72" s="41" t="s">
        <v>121</v>
      </c>
      <c r="E72" s="41" t="s">
        <v>5</v>
      </c>
      <c r="F72" s="53">
        <v>41</v>
      </c>
      <c r="G72" s="43" t="s">
        <v>271</v>
      </c>
      <c r="H72" s="41" t="s">
        <v>252</v>
      </c>
      <c r="I72" s="54">
        <v>7.6192129629629637E-2</v>
      </c>
      <c r="J72" s="41" t="s">
        <v>251</v>
      </c>
      <c r="K72" s="46">
        <f>((2-(I72/$Z$1))*1000)</f>
        <v>707.44158649126246</v>
      </c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7"/>
    </row>
    <row r="73" spans="1:28">
      <c r="A73" s="39"/>
      <c r="B73" s="39"/>
      <c r="C73" s="41" t="s">
        <v>154</v>
      </c>
      <c r="D73" s="41" t="s">
        <v>5</v>
      </c>
      <c r="E73" s="42">
        <v>28815</v>
      </c>
      <c r="F73" s="43">
        <v>41</v>
      </c>
      <c r="G73" s="43" t="s">
        <v>242</v>
      </c>
      <c r="H73" s="52">
        <v>6.9444444444444441E-3</v>
      </c>
      <c r="I73" s="52">
        <v>1.5023148148148148E-2</v>
      </c>
      <c r="J73" s="52">
        <f>I73-H73</f>
        <v>8.0787037037037043E-3</v>
      </c>
      <c r="K73" s="52">
        <v>5.0486111111111114E-2</v>
      </c>
      <c r="L73" s="52">
        <f>K73-I73</f>
        <v>3.5462962962962967E-2</v>
      </c>
      <c r="M73" s="52">
        <f>O73-L73-J73</f>
        <v>8.5995370370370323E-3</v>
      </c>
      <c r="N73" s="52">
        <v>5.9085648148148151E-2</v>
      </c>
      <c r="O73" s="52">
        <f>N73-H73</f>
        <v>5.2141203703703703E-2</v>
      </c>
      <c r="P73" s="41" t="s">
        <v>244</v>
      </c>
      <c r="Q73" s="46">
        <f>((2-(O73/$S$1))*1000)</f>
        <v>606.12623762376234</v>
      </c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7"/>
    </row>
    <row r="74" spans="1:28">
      <c r="A74" s="39"/>
      <c r="B74" s="39"/>
      <c r="C74" s="41" t="s">
        <v>155</v>
      </c>
      <c r="D74" s="41" t="s">
        <v>5</v>
      </c>
      <c r="E74" s="42">
        <v>28815</v>
      </c>
      <c r="F74" s="41" t="s">
        <v>242</v>
      </c>
      <c r="G74" s="52">
        <v>0</v>
      </c>
      <c r="H74" s="52">
        <v>0</v>
      </c>
      <c r="I74" s="52">
        <f>G74+H74</f>
        <v>0</v>
      </c>
      <c r="J74" s="52">
        <v>0</v>
      </c>
      <c r="K74" s="52">
        <v>0</v>
      </c>
      <c r="L74" s="52">
        <f>J74+K74</f>
        <v>0</v>
      </c>
      <c r="M74" s="52" t="s">
        <v>255</v>
      </c>
      <c r="N74" s="41" t="s">
        <v>243</v>
      </c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7"/>
    </row>
    <row r="75" spans="1:28">
      <c r="A75" s="39"/>
      <c r="B75" s="39"/>
      <c r="C75" s="41" t="s">
        <v>155</v>
      </c>
      <c r="D75" s="41" t="s">
        <v>5</v>
      </c>
      <c r="E75" s="42">
        <v>28815</v>
      </c>
      <c r="F75" s="43">
        <v>41</v>
      </c>
      <c r="G75" s="43" t="s">
        <v>271</v>
      </c>
      <c r="H75" s="44">
        <v>3.8194444444444469E-3</v>
      </c>
      <c r="I75" s="44">
        <v>8.9224537037037033E-2</v>
      </c>
      <c r="J75" s="44">
        <f>I75-H75</f>
        <v>8.5405092592592588E-2</v>
      </c>
      <c r="K75" s="41" t="s">
        <v>253</v>
      </c>
      <c r="L75" s="46">
        <f>((2-(J75/$W$1))*1000)</f>
        <v>703.61911454673259</v>
      </c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7"/>
    </row>
    <row r="76" spans="1:28">
      <c r="A76" s="39">
        <v>8</v>
      </c>
      <c r="B76" s="48">
        <f>K76+O77+L78</f>
        <v>2347.0988950685824</v>
      </c>
      <c r="C76" s="41" t="s">
        <v>156</v>
      </c>
      <c r="D76" s="41" t="s">
        <v>157</v>
      </c>
      <c r="E76" s="41" t="s">
        <v>5</v>
      </c>
      <c r="F76" s="43">
        <v>13</v>
      </c>
      <c r="G76" s="43" t="s">
        <v>254</v>
      </c>
      <c r="H76" s="41"/>
      <c r="I76" s="49">
        <v>3.1620370370370368E-2</v>
      </c>
      <c r="J76" s="41" t="s">
        <v>240</v>
      </c>
      <c r="K76" s="46">
        <f>((2-(I76/$Y$1))*1000)</f>
        <v>805.42195015303912</v>
      </c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7"/>
    </row>
    <row r="77" spans="1:28">
      <c r="A77" s="39"/>
      <c r="B77" s="39"/>
      <c r="C77" s="55" t="s">
        <v>158</v>
      </c>
      <c r="D77" s="41" t="s">
        <v>5</v>
      </c>
      <c r="E77" s="56">
        <v>39050</v>
      </c>
      <c r="F77" s="41" t="s">
        <v>265</v>
      </c>
      <c r="G77" s="52">
        <v>4.7326388888888883E-2</v>
      </c>
      <c r="H77" s="52">
        <v>3.4722222222222222E-5</v>
      </c>
      <c r="I77" s="52">
        <f>G77+H77</f>
        <v>4.7361111111111104E-2</v>
      </c>
      <c r="J77" s="52">
        <v>0.11547453703703703</v>
      </c>
      <c r="K77" s="52">
        <v>0</v>
      </c>
      <c r="L77" s="52">
        <f>J77+K77</f>
        <v>0.11547453703703703</v>
      </c>
      <c r="M77" s="52">
        <f>L77-I77</f>
        <v>6.8113425925925924E-2</v>
      </c>
      <c r="N77" s="41" t="s">
        <v>248</v>
      </c>
      <c r="O77" s="46">
        <f>((2-(M77/$Q$1))*1000)</f>
        <v>644.94588993783111</v>
      </c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7"/>
    </row>
    <row r="78" spans="1:28">
      <c r="A78" s="39"/>
      <c r="B78" s="40"/>
      <c r="C78" s="50" t="s">
        <v>159</v>
      </c>
      <c r="D78" s="50" t="s">
        <v>5</v>
      </c>
      <c r="E78" s="42">
        <v>39050</v>
      </c>
      <c r="F78" s="51">
        <v>13</v>
      </c>
      <c r="G78" s="43" t="s">
        <v>254</v>
      </c>
      <c r="H78" s="44">
        <v>1.1805555555555564E-2</v>
      </c>
      <c r="I78" s="45">
        <v>4.6180555555555558E-2</v>
      </c>
      <c r="J78" s="45">
        <f>I78-H78</f>
        <v>3.4374999999999996E-2</v>
      </c>
      <c r="K78" s="41" t="s">
        <v>245</v>
      </c>
      <c r="L78" s="46">
        <f>((2-(J78/$V$1))*1000)</f>
        <v>896.73105497771189</v>
      </c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7"/>
    </row>
    <row r="79" spans="1:28">
      <c r="A79" s="39">
        <v>7</v>
      </c>
      <c r="B79" s="48">
        <f>K79+O80+L81</f>
        <v>2618.2090954550285</v>
      </c>
      <c r="C79" s="41" t="s">
        <v>160</v>
      </c>
      <c r="D79" s="41" t="s">
        <v>121</v>
      </c>
      <c r="E79" s="41" t="s">
        <v>1</v>
      </c>
      <c r="F79" s="43">
        <v>39</v>
      </c>
      <c r="G79" s="43" t="s">
        <v>242</v>
      </c>
      <c r="H79" s="41" t="s">
        <v>272</v>
      </c>
      <c r="I79" s="49">
        <v>3.1886574074074074E-2</v>
      </c>
      <c r="J79" s="41" t="s">
        <v>240</v>
      </c>
      <c r="K79" s="46">
        <f>((2-(I79/$Y$1))*1000)</f>
        <v>795.36510712724123</v>
      </c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7"/>
    </row>
    <row r="80" spans="1:28">
      <c r="A80" s="39"/>
      <c r="B80" s="39"/>
      <c r="C80" s="41" t="s">
        <v>161</v>
      </c>
      <c r="D80" s="41" t="s">
        <v>1</v>
      </c>
      <c r="E80" s="41">
        <v>1980</v>
      </c>
      <c r="F80" s="41" t="s">
        <v>250</v>
      </c>
      <c r="G80" s="52">
        <v>4.5231481481481484E-2</v>
      </c>
      <c r="H80" s="52">
        <v>1.1226851851851851E-3</v>
      </c>
      <c r="I80" s="52">
        <f>G80+H80</f>
        <v>4.6354166666666669E-2</v>
      </c>
      <c r="J80" s="52">
        <v>9.9166666666666667E-2</v>
      </c>
      <c r="K80" s="52">
        <v>1.9675925925925926E-4</v>
      </c>
      <c r="L80" s="52">
        <f>J80+K80</f>
        <v>9.9363425925925924E-2</v>
      </c>
      <c r="M80" s="52">
        <f>L80-I80</f>
        <v>5.3009259259259256E-2</v>
      </c>
      <c r="N80" s="41" t="s">
        <v>248</v>
      </c>
      <c r="O80" s="46">
        <f>((2-(M80/$Q$1))*1000)</f>
        <v>945.4294266635967</v>
      </c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7"/>
    </row>
    <row r="81" spans="1:28">
      <c r="A81" s="39"/>
      <c r="B81" s="40"/>
      <c r="C81" s="41" t="s">
        <v>161</v>
      </c>
      <c r="D81" s="41" t="s">
        <v>1</v>
      </c>
      <c r="E81" s="42">
        <v>29584</v>
      </c>
      <c r="F81" s="43">
        <v>39</v>
      </c>
      <c r="G81" s="43" t="s">
        <v>242</v>
      </c>
      <c r="H81" s="44">
        <v>1.0879629629629637E-2</v>
      </c>
      <c r="I81" s="45">
        <v>4.5856481481481477E-2</v>
      </c>
      <c r="J81" s="45">
        <f>I81-H81</f>
        <v>3.4976851851851842E-2</v>
      </c>
      <c r="K81" s="41" t="s">
        <v>245</v>
      </c>
      <c r="L81" s="46">
        <f>((2-(J81/$V$1))*1000)</f>
        <v>877.41456166419061</v>
      </c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7"/>
    </row>
    <row r="82" spans="1:28">
      <c r="A82" s="39">
        <v>28</v>
      </c>
      <c r="B82" s="48">
        <f>K82+L83</f>
        <v>1137.5781193658067</v>
      </c>
      <c r="C82" s="41" t="s">
        <v>160</v>
      </c>
      <c r="D82" s="41" t="s">
        <v>162</v>
      </c>
      <c r="E82" s="41" t="s">
        <v>1</v>
      </c>
      <c r="F82" s="43">
        <v>10</v>
      </c>
      <c r="G82" s="43" t="s">
        <v>265</v>
      </c>
      <c r="H82" s="41" t="s">
        <v>273</v>
      </c>
      <c r="I82" s="49">
        <v>3.7361111111111109E-2</v>
      </c>
      <c r="J82" s="41" t="s">
        <v>240</v>
      </c>
      <c r="K82" s="46">
        <f>((2-(I82/$Y$1))*1000)</f>
        <v>588.54394403148262</v>
      </c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7"/>
    </row>
    <row r="83" spans="1:28">
      <c r="A83" s="39"/>
      <c r="B83" s="40"/>
      <c r="C83" s="41" t="s">
        <v>163</v>
      </c>
      <c r="D83" s="41" t="s">
        <v>1</v>
      </c>
      <c r="E83" s="42">
        <v>40101</v>
      </c>
      <c r="F83" s="43">
        <v>10</v>
      </c>
      <c r="G83" s="43" t="s">
        <v>265</v>
      </c>
      <c r="H83" s="44">
        <v>1.0995370370370371E-2</v>
      </c>
      <c r="I83" s="45">
        <v>5.62037037037037E-2</v>
      </c>
      <c r="J83" s="45">
        <f>I83-H83</f>
        <v>4.520833333333333E-2</v>
      </c>
      <c r="K83" s="41" t="s">
        <v>245</v>
      </c>
      <c r="L83" s="46">
        <f>((2-(J83/$V$1))*1000)</f>
        <v>549.034175334324</v>
      </c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7"/>
    </row>
    <row r="84" spans="1:28">
      <c r="A84" s="39">
        <v>4</v>
      </c>
      <c r="B84" s="48">
        <f>K84+Q85+L86</f>
        <v>2703.2328093507722</v>
      </c>
      <c r="C84" s="50" t="s">
        <v>164</v>
      </c>
      <c r="D84" s="50" t="s">
        <v>114</v>
      </c>
      <c r="E84" s="50" t="s">
        <v>1</v>
      </c>
      <c r="F84" s="43">
        <v>31</v>
      </c>
      <c r="G84" s="43" t="s">
        <v>242</v>
      </c>
      <c r="H84" s="41"/>
      <c r="I84" s="49">
        <v>2.6469907407407411E-2</v>
      </c>
      <c r="J84" s="41" t="s">
        <v>240</v>
      </c>
      <c r="K84" s="41">
        <f>((2-(I84/$Y$1))*1000)</f>
        <v>1000</v>
      </c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7"/>
    </row>
    <row r="85" spans="1:28">
      <c r="A85" s="39"/>
      <c r="B85" s="39"/>
      <c r="C85" s="41" t="s">
        <v>165</v>
      </c>
      <c r="D85" s="41" t="s">
        <v>1</v>
      </c>
      <c r="E85" s="42">
        <v>32733</v>
      </c>
      <c r="F85" s="43">
        <v>30</v>
      </c>
      <c r="G85" s="43" t="s">
        <v>242</v>
      </c>
      <c r="H85" s="52">
        <v>9.3749999999999997E-3</v>
      </c>
      <c r="I85" s="52">
        <v>1.554398148148148E-2</v>
      </c>
      <c r="J85" s="52">
        <f>I85-H85</f>
        <v>6.1689814814814802E-3</v>
      </c>
      <c r="K85" s="52">
        <v>4.6527777777777779E-2</v>
      </c>
      <c r="L85" s="52">
        <f>K85-I85</f>
        <v>3.0983796296296301E-2</v>
      </c>
      <c r="M85" s="52">
        <f>O85-L85-J85</f>
        <v>7.8124999999999965E-3</v>
      </c>
      <c r="N85" s="52">
        <v>5.4340277777777779E-2</v>
      </c>
      <c r="O85" s="52">
        <f>N85-H85</f>
        <v>4.4965277777777778E-2</v>
      </c>
      <c r="P85" s="41" t="s">
        <v>244</v>
      </c>
      <c r="Q85" s="46">
        <f>((2-(O85/$S$1))*1000)</f>
        <v>797.95792079207922</v>
      </c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7"/>
    </row>
    <row r="86" spans="1:28">
      <c r="A86" s="39"/>
      <c r="B86" s="40"/>
      <c r="C86" s="50" t="s">
        <v>165</v>
      </c>
      <c r="D86" s="50" t="s">
        <v>1</v>
      </c>
      <c r="E86" s="42">
        <v>32733</v>
      </c>
      <c r="F86" s="51">
        <v>31</v>
      </c>
      <c r="G86" s="43" t="s">
        <v>242</v>
      </c>
      <c r="H86" s="44">
        <v>1.2384259259259268E-2</v>
      </c>
      <c r="I86" s="45">
        <v>4.6493055555555551E-2</v>
      </c>
      <c r="J86" s="45">
        <f>I86-H86</f>
        <v>3.4108796296296283E-2</v>
      </c>
      <c r="K86" s="41" t="s">
        <v>245</v>
      </c>
      <c r="L86" s="46">
        <f>((2-(J86/$V$1))*1000)</f>
        <v>905.27488855869296</v>
      </c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7"/>
    </row>
    <row r="87" spans="1:28">
      <c r="A87" s="39">
        <v>18</v>
      </c>
      <c r="B87" s="48">
        <f>K87+R88</f>
        <v>1627.1193536090034</v>
      </c>
      <c r="C87" s="41" t="s">
        <v>166</v>
      </c>
      <c r="D87" s="41" t="s">
        <v>167</v>
      </c>
      <c r="E87" s="41" t="s">
        <v>1</v>
      </c>
      <c r="F87" s="43">
        <v>24</v>
      </c>
      <c r="G87" s="43" t="s">
        <v>242</v>
      </c>
      <c r="H87" s="41"/>
      <c r="I87" s="49">
        <v>2.7754629629629629E-2</v>
      </c>
      <c r="J87" s="41" t="s">
        <v>240</v>
      </c>
      <c r="K87" s="46">
        <f>((2-(I87/$Y$1))*1000)</f>
        <v>951.46480104940974</v>
      </c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7"/>
    </row>
    <row r="88" spans="1:28">
      <c r="A88" s="39"/>
      <c r="B88" s="40"/>
      <c r="C88" s="52" t="s">
        <v>168</v>
      </c>
      <c r="D88" s="52" t="s">
        <v>1</v>
      </c>
      <c r="E88" s="42">
        <v>35090</v>
      </c>
      <c r="F88" s="57">
        <v>24</v>
      </c>
      <c r="G88" s="44" t="s">
        <v>254</v>
      </c>
      <c r="H88" s="52">
        <v>3.472222222222222E-3</v>
      </c>
      <c r="I88" s="52">
        <v>9.6064814814814815E-3</v>
      </c>
      <c r="J88" s="52">
        <f>I88-H88</f>
        <v>6.1342592592592594E-3</v>
      </c>
      <c r="K88" s="52">
        <v>0.4909722222222222</v>
      </c>
      <c r="L88" s="52">
        <v>0.5444444444444444</v>
      </c>
      <c r="M88" s="52">
        <f>L88-K88</f>
        <v>5.3472222222222199E-2</v>
      </c>
      <c r="N88" s="52">
        <f>P88-M88-J88</f>
        <v>1.8842592592592616E-2</v>
      </c>
      <c r="O88" s="52">
        <v>8.1921296296296298E-2</v>
      </c>
      <c r="P88" s="52">
        <f>O88-H88</f>
        <v>7.8449074074074074E-2</v>
      </c>
      <c r="Q88" s="41" t="s">
        <v>249</v>
      </c>
      <c r="R88" s="46">
        <f>((2-(P88/$T$1))*1000)</f>
        <v>675.65455255959364</v>
      </c>
      <c r="S88" s="41"/>
      <c r="T88" s="41"/>
      <c r="U88" s="41"/>
      <c r="V88" s="41"/>
      <c r="W88" s="41"/>
      <c r="X88" s="41"/>
      <c r="Y88" s="41"/>
      <c r="Z88" s="41"/>
      <c r="AA88" s="41"/>
      <c r="AB88" s="47"/>
    </row>
    <row r="89" spans="1:28">
      <c r="A89" s="39">
        <v>9</v>
      </c>
      <c r="B89" s="48">
        <f>K89+O90+Q91+L92</f>
        <v>2328.6885791872405</v>
      </c>
      <c r="C89" s="41" t="s">
        <v>169</v>
      </c>
      <c r="D89" s="41" t="s">
        <v>170</v>
      </c>
      <c r="E89" s="41" t="s">
        <v>1</v>
      </c>
      <c r="F89" s="43">
        <v>49</v>
      </c>
      <c r="G89" s="43" t="s">
        <v>242</v>
      </c>
      <c r="H89" s="41"/>
      <c r="I89" s="49">
        <v>3.516203703703704E-2</v>
      </c>
      <c r="J89" s="41" t="s">
        <v>240</v>
      </c>
      <c r="K89" s="46">
        <f>((2-(I89/$Y$1))*1000)</f>
        <v>671.62221250546588</v>
      </c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7"/>
    </row>
    <row r="90" spans="1:28">
      <c r="A90" s="39"/>
      <c r="B90" s="39"/>
      <c r="C90" s="41" t="s">
        <v>171</v>
      </c>
      <c r="D90" s="41" t="s">
        <v>1</v>
      </c>
      <c r="E90" s="41">
        <v>1971</v>
      </c>
      <c r="F90" s="41" t="s">
        <v>271</v>
      </c>
      <c r="G90" s="52">
        <v>4.5231481481481484E-2</v>
      </c>
      <c r="H90" s="52">
        <v>8.2175925925925917E-4</v>
      </c>
      <c r="I90" s="52">
        <f>G90+H90</f>
        <v>4.6053240740740742E-2</v>
      </c>
      <c r="J90" s="52">
        <v>0.12099537037037038</v>
      </c>
      <c r="K90" s="52">
        <v>0</v>
      </c>
      <c r="L90" s="52">
        <f>J90+K90</f>
        <v>0.12099537037037038</v>
      </c>
      <c r="M90" s="52">
        <f>L90-I90</f>
        <v>7.4942129629629636E-2</v>
      </c>
      <c r="N90" s="41" t="s">
        <v>248</v>
      </c>
      <c r="O90" s="46">
        <f>((2-(M90/$Q$1))*1000)</f>
        <v>509.09509555606735</v>
      </c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7"/>
    </row>
    <row r="91" spans="1:28">
      <c r="A91" s="39"/>
      <c r="B91" s="39"/>
      <c r="C91" s="41" t="s">
        <v>171</v>
      </c>
      <c r="D91" s="41" t="s">
        <v>1</v>
      </c>
      <c r="E91" s="42">
        <v>26017</v>
      </c>
      <c r="F91" s="43">
        <v>49</v>
      </c>
      <c r="G91" s="43" t="s">
        <v>242</v>
      </c>
      <c r="H91" s="52">
        <v>1.0416666666666699E-3</v>
      </c>
      <c r="I91" s="52">
        <v>9.2592592592592605E-3</v>
      </c>
      <c r="J91" s="52">
        <f>I91-H91</f>
        <v>8.2175925925925906E-3</v>
      </c>
      <c r="K91" s="52">
        <v>4.3159722222222224E-2</v>
      </c>
      <c r="L91" s="52">
        <f>K91-I91</f>
        <v>3.3900462962962966E-2</v>
      </c>
      <c r="M91" s="52">
        <f>O91-L91-J91</f>
        <v>1.0613425925925927E-2</v>
      </c>
      <c r="N91" s="52">
        <v>5.3773148148148153E-2</v>
      </c>
      <c r="O91" s="52">
        <f>N91-H91</f>
        <v>5.2731481481481483E-2</v>
      </c>
      <c r="P91" s="41" t="s">
        <v>244</v>
      </c>
      <c r="Q91" s="46">
        <f>((2-(O91/$S$1))*1000)</f>
        <v>590.34653465346537</v>
      </c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7"/>
    </row>
    <row r="92" spans="1:28">
      <c r="A92" s="39"/>
      <c r="B92" s="39"/>
      <c r="C92" s="41" t="s">
        <v>171</v>
      </c>
      <c r="D92" s="41" t="s">
        <v>1</v>
      </c>
      <c r="E92" s="42">
        <v>26017</v>
      </c>
      <c r="F92" s="43">
        <v>49</v>
      </c>
      <c r="G92" s="43" t="s">
        <v>271</v>
      </c>
      <c r="H92" s="44">
        <v>2.1990740740740742E-3</v>
      </c>
      <c r="I92" s="44">
        <v>9.7222222222222224E-2</v>
      </c>
      <c r="J92" s="44">
        <f>I92-H92</f>
        <v>9.5023148148148148E-2</v>
      </c>
      <c r="K92" s="41" t="s">
        <v>253</v>
      </c>
      <c r="L92" s="46">
        <f>((2-(J92/$W$1))*1000)</f>
        <v>557.62473647224181</v>
      </c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7"/>
    </row>
    <row r="93" spans="1:28">
      <c r="A93" s="39">
        <v>30</v>
      </c>
      <c r="B93" s="48">
        <f>K93+O94</f>
        <v>977.05668478324469</v>
      </c>
      <c r="C93" s="50" t="s">
        <v>172</v>
      </c>
      <c r="D93" s="50" t="s">
        <v>133</v>
      </c>
      <c r="E93" s="50" t="s">
        <v>1</v>
      </c>
      <c r="F93" s="43">
        <v>70</v>
      </c>
      <c r="G93" s="43" t="s">
        <v>247</v>
      </c>
      <c r="H93" s="41"/>
      <c r="I93" s="49">
        <v>3.7465277777777778E-2</v>
      </c>
      <c r="J93" s="41" t="s">
        <v>240</v>
      </c>
      <c r="K93" s="46">
        <f>((2-(I93/$Y$1))*1000)</f>
        <v>584.60865763008326</v>
      </c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7"/>
    </row>
    <row r="94" spans="1:28">
      <c r="A94" s="39"/>
      <c r="B94" s="39"/>
      <c r="C94" s="41" t="s">
        <v>173</v>
      </c>
      <c r="D94" s="41" t="s">
        <v>1</v>
      </c>
      <c r="E94" s="41">
        <v>1949</v>
      </c>
      <c r="F94" s="41" t="s">
        <v>274</v>
      </c>
      <c r="G94" s="52">
        <v>7.0231481481481492E-2</v>
      </c>
      <c r="H94" s="52">
        <v>1.1689814814814816E-3</v>
      </c>
      <c r="I94" s="52">
        <f>G94+H94</f>
        <v>7.1400462962962971E-2</v>
      </c>
      <c r="J94" s="52">
        <v>0.20288194444444443</v>
      </c>
      <c r="K94" s="52">
        <v>8.1018518518518516E-5</v>
      </c>
      <c r="L94" s="52">
        <f>J94+K94</f>
        <v>0.20296296296296296</v>
      </c>
      <c r="M94" s="52">
        <f>L94-I94</f>
        <v>0.13156249999999997</v>
      </c>
      <c r="N94" s="41" t="s">
        <v>275</v>
      </c>
      <c r="O94" s="46">
        <f>((2-(M94/$P$1))*1000)</f>
        <v>392.44802715316143</v>
      </c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7"/>
    </row>
    <row r="95" spans="1:28">
      <c r="A95" s="39">
        <v>10</v>
      </c>
      <c r="B95" s="48">
        <f>K95+O96+Q97</f>
        <v>2274.0390944703745</v>
      </c>
      <c r="C95" s="41" t="s">
        <v>174</v>
      </c>
      <c r="D95" s="41" t="s">
        <v>175</v>
      </c>
      <c r="E95" s="41" t="s">
        <v>177</v>
      </c>
      <c r="F95" s="58">
        <v>27</v>
      </c>
      <c r="G95" s="43" t="s">
        <v>254</v>
      </c>
      <c r="H95" s="41"/>
      <c r="I95" s="54">
        <v>0.14936342592592591</v>
      </c>
      <c r="J95" s="41" t="s">
        <v>257</v>
      </c>
      <c r="K95" s="46">
        <f>((2-(I95/$AA$1))*1000)</f>
        <v>612.51478335662819</v>
      </c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7"/>
    </row>
    <row r="96" spans="1:28">
      <c r="A96" s="39"/>
      <c r="B96" s="39"/>
      <c r="C96" s="41" t="s">
        <v>176</v>
      </c>
      <c r="D96" s="41" t="s">
        <v>177</v>
      </c>
      <c r="E96" s="42">
        <v>34040</v>
      </c>
      <c r="F96" s="41" t="s">
        <v>242</v>
      </c>
      <c r="G96" s="52">
        <v>5.2546296296296299E-3</v>
      </c>
      <c r="H96" s="52">
        <v>2.8935185185185189E-4</v>
      </c>
      <c r="I96" s="52">
        <f>G96+H96</f>
        <v>5.5439814814814822E-3</v>
      </c>
      <c r="J96" s="52">
        <v>2.4212962962962964E-2</v>
      </c>
      <c r="K96" s="52">
        <v>4.1666666666666669E-4</v>
      </c>
      <c r="L96" s="52">
        <f>J96+K96</f>
        <v>2.462962962962963E-2</v>
      </c>
      <c r="M96" s="52">
        <f>L96-I96</f>
        <v>1.9085648148148147E-2</v>
      </c>
      <c r="N96" s="41" t="s">
        <v>243</v>
      </c>
      <c r="O96" s="46">
        <f>((2-(M96/$R$1))*1000)</f>
        <v>902.86094477711276</v>
      </c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7"/>
    </row>
    <row r="97" spans="1:28">
      <c r="A97" s="39"/>
      <c r="B97" s="39"/>
      <c r="C97" s="41" t="s">
        <v>176</v>
      </c>
      <c r="D97" s="41" t="s">
        <v>178</v>
      </c>
      <c r="E97" s="42">
        <v>34040</v>
      </c>
      <c r="F97" s="43">
        <v>27</v>
      </c>
      <c r="G97" s="43" t="s">
        <v>242</v>
      </c>
      <c r="H97" s="52">
        <v>2.43055555555555E-3</v>
      </c>
      <c r="I97" s="52">
        <v>1.2314814814814815E-2</v>
      </c>
      <c r="J97" s="52">
        <f>I97-H97</f>
        <v>9.8842592592592645E-3</v>
      </c>
      <c r="K97" s="52">
        <v>4.1064814814814811E-2</v>
      </c>
      <c r="L97" s="52">
        <f>K97-I97</f>
        <v>2.8749999999999998E-2</v>
      </c>
      <c r="M97" s="52">
        <f>O97-L97-J97</f>
        <v>7.8009259259259282E-3</v>
      </c>
      <c r="N97" s="52">
        <v>4.8865740740740737E-2</v>
      </c>
      <c r="O97" s="52">
        <f>N97-H97</f>
        <v>4.643518518518519E-2</v>
      </c>
      <c r="P97" s="41" t="s">
        <v>244</v>
      </c>
      <c r="Q97" s="46">
        <f>((2-(O97/$S$1))*1000)</f>
        <v>758.66336633663354</v>
      </c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7"/>
    </row>
    <row r="98" spans="1:28">
      <c r="A98" s="39"/>
      <c r="B98" s="39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7"/>
    </row>
    <row r="99" spans="1:28">
      <c r="A99" s="39"/>
      <c r="B99" s="39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7"/>
    </row>
    <row r="100" spans="1:28">
      <c r="A100" s="39"/>
      <c r="B100" s="39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7"/>
    </row>
    <row r="101" spans="1:28">
      <c r="A101" s="39"/>
      <c r="B101" s="39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7"/>
    </row>
    <row r="102" spans="1:28">
      <c r="A102" s="39">
        <v>6</v>
      </c>
      <c r="B102" s="48">
        <f>K102+R103+L104</f>
        <v>2033.6636672034149</v>
      </c>
      <c r="C102" s="50" t="s">
        <v>182</v>
      </c>
      <c r="D102" s="50" t="s">
        <v>183</v>
      </c>
      <c r="E102" s="50" t="s">
        <v>1</v>
      </c>
      <c r="F102" s="53">
        <v>35</v>
      </c>
      <c r="G102" s="43" t="s">
        <v>250</v>
      </c>
      <c r="H102" s="41"/>
      <c r="I102" s="54">
        <v>7.4143518518518511E-2</v>
      </c>
      <c r="J102" s="41" t="s">
        <v>251</v>
      </c>
      <c r="K102" s="46">
        <f>((2-(I102/$Z$1))*1000)</f>
        <v>742.19516984095833</v>
      </c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7"/>
    </row>
    <row r="103" spans="1:28">
      <c r="A103" s="39"/>
      <c r="B103" s="40"/>
      <c r="C103" s="52" t="s">
        <v>184</v>
      </c>
      <c r="D103" s="52" t="s">
        <v>1</v>
      </c>
      <c r="E103" s="42">
        <v>31039</v>
      </c>
      <c r="F103" s="57">
        <v>35</v>
      </c>
      <c r="G103" s="44" t="s">
        <v>250</v>
      </c>
      <c r="H103" s="52">
        <v>5.5555555555555558E-3</v>
      </c>
      <c r="I103" s="52">
        <v>1.2175925925925929E-2</v>
      </c>
      <c r="J103" s="52">
        <f>I103-H103</f>
        <v>6.6203703703703728E-3</v>
      </c>
      <c r="K103" s="54">
        <v>0.49583333333333335</v>
      </c>
      <c r="L103" s="52">
        <v>0.55347222222222225</v>
      </c>
      <c r="M103" s="52">
        <f>L103-K103</f>
        <v>5.7638888888888906E-2</v>
      </c>
      <c r="N103" s="52">
        <f>P103-M103-J103</f>
        <v>2.0462962962962947E-2</v>
      </c>
      <c r="O103" s="52">
        <v>9.0277777777777776E-2</v>
      </c>
      <c r="P103" s="52">
        <f>O103-H103</f>
        <v>8.4722222222222227E-2</v>
      </c>
      <c r="Q103" s="41" t="s">
        <v>249</v>
      </c>
      <c r="R103" s="46">
        <f>((2-(P103/$T$1))*1000)</f>
        <v>569.75381008206318</v>
      </c>
      <c r="S103" s="41"/>
      <c r="T103" s="41"/>
      <c r="U103" s="41"/>
      <c r="V103" s="41"/>
      <c r="W103" s="41"/>
      <c r="X103" s="41"/>
      <c r="Y103" s="41"/>
      <c r="Z103" s="41"/>
      <c r="AA103" s="41"/>
      <c r="AB103" s="47"/>
    </row>
    <row r="104" spans="1:28">
      <c r="A104" s="39"/>
      <c r="B104" s="39"/>
      <c r="C104" s="41" t="s">
        <v>184</v>
      </c>
      <c r="D104" s="41" t="s">
        <v>1</v>
      </c>
      <c r="E104" s="42">
        <v>31039</v>
      </c>
      <c r="F104" s="43">
        <v>35</v>
      </c>
      <c r="G104" s="43" t="s">
        <v>250</v>
      </c>
      <c r="H104" s="44">
        <v>5.0925925925925965E-3</v>
      </c>
      <c r="I104" s="44">
        <v>8.9305555555555569E-2</v>
      </c>
      <c r="J104" s="44">
        <f>I104-H104</f>
        <v>8.4212962962962976E-2</v>
      </c>
      <c r="K104" s="41" t="s">
        <v>253</v>
      </c>
      <c r="L104" s="46">
        <f>((2-(J104/$W$1))*1000)</f>
        <v>721.71468728039349</v>
      </c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7"/>
    </row>
    <row r="105" spans="1:28">
      <c r="A105" s="39">
        <v>13</v>
      </c>
      <c r="B105" s="48">
        <f>K105+L106</f>
        <v>1451.2609386700419</v>
      </c>
      <c r="C105" s="50" t="s">
        <v>182</v>
      </c>
      <c r="D105" s="50" t="s">
        <v>185</v>
      </c>
      <c r="E105" s="50" t="s">
        <v>1</v>
      </c>
      <c r="F105" s="53">
        <v>38</v>
      </c>
      <c r="G105" s="43" t="s">
        <v>250</v>
      </c>
      <c r="H105" s="41"/>
      <c r="I105" s="54">
        <v>7.4930555555555556E-2</v>
      </c>
      <c r="J105" s="41" t="s">
        <v>251</v>
      </c>
      <c r="K105" s="46">
        <f>((2-(I105/$Z$1))*1000)</f>
        <v>728.84351070096204</v>
      </c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7"/>
    </row>
    <row r="106" spans="1:28">
      <c r="A106" s="39"/>
      <c r="B106" s="39"/>
      <c r="C106" s="41" t="s">
        <v>186</v>
      </c>
      <c r="D106" s="41" t="s">
        <v>1</v>
      </c>
      <c r="E106" s="42">
        <v>30105</v>
      </c>
      <c r="F106" s="43">
        <v>38</v>
      </c>
      <c r="G106" s="43" t="s">
        <v>250</v>
      </c>
      <c r="H106" s="44">
        <v>5.2083333333333374E-3</v>
      </c>
      <c r="I106" s="44">
        <v>8.9374999999999996E-2</v>
      </c>
      <c r="J106" s="44">
        <f>I106-H106</f>
        <v>8.4166666666666654E-2</v>
      </c>
      <c r="K106" s="41" t="s">
        <v>253</v>
      </c>
      <c r="L106" s="46">
        <f>((2-(J106/$W$1))*1000)</f>
        <v>722.41742796907977</v>
      </c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7"/>
    </row>
    <row r="107" spans="1:28">
      <c r="A107" s="39"/>
      <c r="B107" s="40"/>
      <c r="C107" s="52" t="s">
        <v>187</v>
      </c>
      <c r="D107" s="52" t="s">
        <v>1</v>
      </c>
      <c r="E107" s="42">
        <v>30105</v>
      </c>
      <c r="F107" s="57">
        <v>38</v>
      </c>
      <c r="G107" s="44" t="s">
        <v>250</v>
      </c>
      <c r="H107" s="44" t="s">
        <v>276</v>
      </c>
      <c r="I107" s="44"/>
      <c r="J107" s="52"/>
      <c r="K107" s="52"/>
      <c r="L107" s="52"/>
      <c r="M107" s="52"/>
      <c r="N107" s="52"/>
      <c r="O107" s="44" t="s">
        <v>276</v>
      </c>
      <c r="P107" s="44" t="s">
        <v>276</v>
      </c>
      <c r="Q107" s="41" t="s">
        <v>249</v>
      </c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7"/>
    </row>
    <row r="108" spans="1:28">
      <c r="A108" s="39">
        <v>18</v>
      </c>
      <c r="B108" s="48">
        <f>O108+R109</f>
        <v>766.41046441859271</v>
      </c>
      <c r="C108" s="41" t="s">
        <v>188</v>
      </c>
      <c r="D108" s="41" t="s">
        <v>1</v>
      </c>
      <c r="E108" s="41">
        <v>1963</v>
      </c>
      <c r="F108" s="41" t="s">
        <v>277</v>
      </c>
      <c r="G108" s="52">
        <v>7.2314814814814818E-2</v>
      </c>
      <c r="H108" s="52">
        <v>1.8287037037037037E-3</v>
      </c>
      <c r="I108" s="52">
        <f>G108+H108</f>
        <v>7.4143518518518525E-2</v>
      </c>
      <c r="J108" s="52">
        <v>0.20126157407407408</v>
      </c>
      <c r="K108" s="52">
        <v>0</v>
      </c>
      <c r="L108" s="52">
        <f>J108+K108</f>
        <v>0.20126157407407408</v>
      </c>
      <c r="M108" s="52">
        <f>L108-I108</f>
        <v>0.12711805555555555</v>
      </c>
      <c r="N108" s="41" t="s">
        <v>275</v>
      </c>
      <c r="O108" s="46">
        <f>((2-(M108/$P$1))*1000)</f>
        <v>446.75434874840914</v>
      </c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7"/>
    </row>
    <row r="109" spans="1:28">
      <c r="A109" s="39"/>
      <c r="B109" s="40"/>
      <c r="C109" s="52" t="s">
        <v>188</v>
      </c>
      <c r="D109" s="52" t="s">
        <v>1</v>
      </c>
      <c r="E109" s="42">
        <v>23224</v>
      </c>
      <c r="F109" s="57">
        <v>57</v>
      </c>
      <c r="G109" s="44" t="s">
        <v>242</v>
      </c>
      <c r="H109" s="52">
        <v>4.8611111111111112E-3</v>
      </c>
      <c r="I109" s="52">
        <v>1.7592592592592594E-2</v>
      </c>
      <c r="J109" s="52">
        <f>I109-H109</f>
        <v>1.2731481481481483E-2</v>
      </c>
      <c r="K109" s="52">
        <v>0.4993055555555555</v>
      </c>
      <c r="L109" s="52">
        <v>0.56111111111111112</v>
      </c>
      <c r="M109" s="52">
        <f>L109-K109</f>
        <v>6.1805555555555614E-2</v>
      </c>
      <c r="N109" s="52">
        <f>P109-M109-J109</f>
        <v>2.4999999999999939E-2</v>
      </c>
      <c r="O109" s="52">
        <v>0.10439814814814814</v>
      </c>
      <c r="P109" s="52">
        <f>O109-H109</f>
        <v>9.9537037037037035E-2</v>
      </c>
      <c r="Q109" s="41" t="s">
        <v>249</v>
      </c>
      <c r="R109" s="46">
        <f>((2-(P109/$T$1))*1000)</f>
        <v>319.65611567018357</v>
      </c>
      <c r="S109" s="41"/>
      <c r="T109" s="41"/>
      <c r="U109" s="41"/>
      <c r="V109" s="41"/>
      <c r="W109" s="41"/>
      <c r="X109" s="41"/>
      <c r="Y109" s="41"/>
      <c r="Z109" s="41"/>
      <c r="AA109" s="41"/>
      <c r="AB109" s="47"/>
    </row>
    <row r="110" spans="1:28">
      <c r="A110" s="39">
        <v>1</v>
      </c>
      <c r="B110" s="48">
        <f>K110+O111+L112+R113</f>
        <v>2972.9613316086161</v>
      </c>
      <c r="C110" s="41" t="s">
        <v>189</v>
      </c>
      <c r="D110" s="41" t="s">
        <v>150</v>
      </c>
      <c r="E110" s="41" t="s">
        <v>1</v>
      </c>
      <c r="F110" s="53">
        <v>46</v>
      </c>
      <c r="G110" s="43" t="s">
        <v>271</v>
      </c>
      <c r="H110" s="41"/>
      <c r="I110" s="54">
        <v>7.1134259259259258E-2</v>
      </c>
      <c r="J110" s="41" t="s">
        <v>251</v>
      </c>
      <c r="K110" s="46">
        <f>((2-(I110/$Z$1))*1000)</f>
        <v>793.24563125859027</v>
      </c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7"/>
    </row>
    <row r="111" spans="1:28">
      <c r="A111" s="39"/>
      <c r="B111" s="39"/>
      <c r="C111" s="41" t="s">
        <v>190</v>
      </c>
      <c r="D111" s="41" t="s">
        <v>1</v>
      </c>
      <c r="E111" s="41">
        <v>1973</v>
      </c>
      <c r="F111" s="41" t="s">
        <v>271</v>
      </c>
      <c r="G111" s="52">
        <v>4.7326388888888883E-2</v>
      </c>
      <c r="H111" s="52">
        <v>4.3981481481481481E-4</v>
      </c>
      <c r="I111" s="52">
        <f>G111+H111</f>
        <v>4.77662037037037E-2</v>
      </c>
      <c r="J111" s="52">
        <v>0.10646990740740742</v>
      </c>
      <c r="K111" s="52">
        <v>2.3148148148148147E-5</v>
      </c>
      <c r="L111" s="52">
        <f>J111+K111</f>
        <v>0.10649305555555556</v>
      </c>
      <c r="M111" s="52">
        <f>L111-I111</f>
        <v>5.8726851851851863E-2</v>
      </c>
      <c r="N111" s="41" t="s">
        <v>248</v>
      </c>
      <c r="O111" s="46">
        <f>((2-(M111/$Q$1))*1000)</f>
        <v>831.68316831683148</v>
      </c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7"/>
    </row>
    <row r="112" spans="1:28">
      <c r="A112" s="39"/>
      <c r="B112" s="39"/>
      <c r="C112" s="41" t="s">
        <v>190</v>
      </c>
      <c r="D112" s="41" t="s">
        <v>1</v>
      </c>
      <c r="E112" s="42">
        <v>27027</v>
      </c>
      <c r="F112" s="43">
        <v>46</v>
      </c>
      <c r="G112" s="43" t="s">
        <v>271</v>
      </c>
      <c r="H112" s="44">
        <v>4.398148148148151E-3</v>
      </c>
      <c r="I112" s="44">
        <v>8.44212962962963E-2</v>
      </c>
      <c r="J112" s="44">
        <f>I112-H112</f>
        <v>8.0023148148148149E-2</v>
      </c>
      <c r="K112" s="41" t="s">
        <v>253</v>
      </c>
      <c r="L112" s="46">
        <f>((2-(J112/$W$1))*1000)</f>
        <v>785.31271960646529</v>
      </c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7"/>
    </row>
    <row r="113" spans="1:28">
      <c r="A113" s="39"/>
      <c r="B113" s="39"/>
      <c r="C113" s="41" t="s">
        <v>191</v>
      </c>
      <c r="D113" s="41" t="s">
        <v>1</v>
      </c>
      <c r="E113" s="42">
        <v>27027</v>
      </c>
      <c r="F113" s="43">
        <v>46</v>
      </c>
      <c r="G113" s="43" t="s">
        <v>271</v>
      </c>
      <c r="H113" s="54">
        <v>3.8194444444444443E-3</v>
      </c>
      <c r="I113" s="52">
        <v>1.3587962962962963E-2</v>
      </c>
      <c r="J113" s="52">
        <f>I113-H113</f>
        <v>9.7685185185185184E-3</v>
      </c>
      <c r="K113" s="52">
        <v>0.49513888888888885</v>
      </c>
      <c r="L113" s="52">
        <v>0.55208333333333337</v>
      </c>
      <c r="M113" s="52">
        <f>L113-K113</f>
        <v>5.694444444444452E-2</v>
      </c>
      <c r="N113" s="52">
        <f>P113-M113-J113</f>
        <v>1.8425925925925839E-2</v>
      </c>
      <c r="O113" s="59">
        <v>8.895833333333332E-2</v>
      </c>
      <c r="P113" s="52">
        <f>O113-H113</f>
        <v>8.5138888888888875E-2</v>
      </c>
      <c r="Q113" s="41" t="s">
        <v>249</v>
      </c>
      <c r="R113" s="46">
        <f>((2-(P113/$T$1))*1000)</f>
        <v>562.71981242672939</v>
      </c>
      <c r="S113" s="41"/>
      <c r="T113" s="41"/>
      <c r="U113" s="41"/>
      <c r="V113" s="41"/>
      <c r="W113" s="41"/>
      <c r="X113" s="41"/>
      <c r="Y113" s="41"/>
      <c r="Z113" s="41"/>
      <c r="AA113" s="41"/>
      <c r="AB113" s="47"/>
    </row>
    <row r="114" spans="1:28">
      <c r="A114" s="39">
        <v>8</v>
      </c>
      <c r="B114" s="48">
        <f>K114+L115</f>
        <v>1803.2044589055376</v>
      </c>
      <c r="C114" s="41" t="s">
        <v>192</v>
      </c>
      <c r="D114" s="41" t="s">
        <v>193</v>
      </c>
      <c r="E114" s="41" t="s">
        <v>1</v>
      </c>
      <c r="F114" s="53">
        <v>27</v>
      </c>
      <c r="G114" s="43" t="s">
        <v>254</v>
      </c>
      <c r="H114" s="41" t="s">
        <v>278</v>
      </c>
      <c r="I114" s="54">
        <v>6.4375000000000002E-2</v>
      </c>
      <c r="J114" s="41" t="s">
        <v>251</v>
      </c>
      <c r="K114" s="46">
        <f>((2-(I114/$Z$1))*1000)</f>
        <v>907.91282151973292</v>
      </c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7"/>
    </row>
    <row r="115" spans="1:28">
      <c r="A115" s="39"/>
      <c r="B115" s="39"/>
      <c r="C115" s="41" t="s">
        <v>194</v>
      </c>
      <c r="D115" s="41" t="s">
        <v>195</v>
      </c>
      <c r="E115" s="42">
        <v>33961</v>
      </c>
      <c r="F115" s="43">
        <v>27</v>
      </c>
      <c r="G115" s="43" t="s">
        <v>254</v>
      </c>
      <c r="H115" s="44">
        <v>4.8611111111111147E-3</v>
      </c>
      <c r="I115" s="44">
        <v>7.7638888888888882E-2</v>
      </c>
      <c r="J115" s="44">
        <f>I115-H115</f>
        <v>7.2777777777777775E-2</v>
      </c>
      <c r="K115" s="41" t="s">
        <v>253</v>
      </c>
      <c r="L115" s="46">
        <f>((2-(J115/$W$1))*1000)</f>
        <v>895.29163738580485</v>
      </c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7"/>
    </row>
    <row r="116" spans="1:28">
      <c r="A116" s="39">
        <v>7</v>
      </c>
      <c r="B116" s="39">
        <f>K116+L117</f>
        <v>2000.0000000000002</v>
      </c>
      <c r="C116" s="41" t="s">
        <v>196</v>
      </c>
      <c r="D116" s="41" t="s">
        <v>197</v>
      </c>
      <c r="E116" s="41" t="s">
        <v>5</v>
      </c>
      <c r="F116" s="53">
        <v>38</v>
      </c>
      <c r="G116" s="43" t="s">
        <v>250</v>
      </c>
      <c r="H116" s="41" t="s">
        <v>279</v>
      </c>
      <c r="I116" s="54">
        <v>5.8946759259259261E-2</v>
      </c>
      <c r="J116" s="41" t="s">
        <v>251</v>
      </c>
      <c r="K116" s="41">
        <f>((2-(I116/$Z$1))*1000)</f>
        <v>1000</v>
      </c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7"/>
    </row>
    <row r="117" spans="1:28">
      <c r="A117" s="39"/>
      <c r="B117" s="39"/>
      <c r="C117" s="41" t="s">
        <v>198</v>
      </c>
      <c r="D117" s="41" t="s">
        <v>5</v>
      </c>
      <c r="E117" s="42">
        <v>30194</v>
      </c>
      <c r="F117" s="43">
        <v>38</v>
      </c>
      <c r="G117" s="43" t="s">
        <v>250</v>
      </c>
      <c r="H117" s="44">
        <v>4.0509259259259283E-3</v>
      </c>
      <c r="I117" s="44">
        <v>6.9930555555555551E-2</v>
      </c>
      <c r="J117" s="44">
        <f>I117-H117</f>
        <v>6.5879629629629621E-2</v>
      </c>
      <c r="K117" s="41" t="s">
        <v>253</v>
      </c>
      <c r="L117" s="41">
        <f>((2-(J117/$W$1))*1000)</f>
        <v>1000.0000000000002</v>
      </c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7"/>
    </row>
    <row r="118" spans="1:28">
      <c r="A118" s="39">
        <v>15</v>
      </c>
      <c r="B118" s="48">
        <f>R118+L119</f>
        <v>1020.9126274067351</v>
      </c>
      <c r="C118" s="52" t="s">
        <v>199</v>
      </c>
      <c r="D118" s="52" t="s">
        <v>1</v>
      </c>
      <c r="E118" s="42">
        <v>31777</v>
      </c>
      <c r="F118" s="57">
        <v>33</v>
      </c>
      <c r="G118" s="44" t="s">
        <v>250</v>
      </c>
      <c r="H118" s="52">
        <v>1.1458333333333334E-2</v>
      </c>
      <c r="I118" s="52">
        <v>2.1701388888888892E-2</v>
      </c>
      <c r="J118" s="52">
        <f>I118-H118</f>
        <v>1.0243055555555557E-2</v>
      </c>
      <c r="K118" s="52">
        <v>0.50277777777777777</v>
      </c>
      <c r="L118" s="52">
        <v>0.56388888888888888</v>
      </c>
      <c r="M118" s="52">
        <f>L118-K118</f>
        <v>6.1111111111111116E-2</v>
      </c>
      <c r="N118" s="52">
        <f>P118-M118-J118</f>
        <v>1.9282407407407404E-2</v>
      </c>
      <c r="O118" s="52">
        <v>0.10209490740740741</v>
      </c>
      <c r="P118" s="52">
        <f>O118-H118</f>
        <v>9.0636574074074078E-2</v>
      </c>
      <c r="Q118" s="41" t="s">
        <v>249</v>
      </c>
      <c r="R118" s="46">
        <f>((2-(P118/$T$1))*1000)</f>
        <v>469.91012114107053</v>
      </c>
      <c r="S118" s="41"/>
      <c r="T118" s="41"/>
      <c r="U118" s="41"/>
      <c r="V118" s="41"/>
      <c r="W118" s="41"/>
      <c r="X118" s="41"/>
      <c r="Y118" s="41"/>
      <c r="Z118" s="41"/>
      <c r="AA118" s="41"/>
      <c r="AB118" s="47"/>
    </row>
    <row r="119" spans="1:28">
      <c r="A119" s="39"/>
      <c r="B119" s="39"/>
      <c r="C119" s="41" t="s">
        <v>200</v>
      </c>
      <c r="D119" s="41" t="s">
        <v>1</v>
      </c>
      <c r="E119" s="42">
        <v>31777</v>
      </c>
      <c r="F119" s="43">
        <v>33</v>
      </c>
      <c r="G119" s="43" t="s">
        <v>250</v>
      </c>
      <c r="H119" s="44">
        <v>1.1574074074074073E-4</v>
      </c>
      <c r="I119" s="52">
        <v>0.13394675925925925</v>
      </c>
      <c r="J119" s="52">
        <f>I119-H119</f>
        <v>0.1338310185185185</v>
      </c>
      <c r="K119" s="41" t="s">
        <v>258</v>
      </c>
      <c r="L119" s="46">
        <f>((2-(J119/$X$1))*1000)</f>
        <v>551.00250626566446</v>
      </c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7"/>
    </row>
    <row r="120" spans="1:28">
      <c r="A120" s="39">
        <v>14</v>
      </c>
      <c r="B120" s="48">
        <f>O120+L121</f>
        <v>1293.9965751302293</v>
      </c>
      <c r="C120" s="41" t="s">
        <v>201</v>
      </c>
      <c r="D120" s="41" t="s">
        <v>1</v>
      </c>
      <c r="E120" s="42">
        <v>27857</v>
      </c>
      <c r="F120" s="41" t="s">
        <v>271</v>
      </c>
      <c r="G120" s="52">
        <v>4.5231481481481484E-2</v>
      </c>
      <c r="H120" s="52">
        <v>6.7129629629629625E-4</v>
      </c>
      <c r="I120" s="52">
        <f>G120+H120</f>
        <v>4.5902777777777778E-2</v>
      </c>
      <c r="J120" s="52">
        <v>0.12059027777777777</v>
      </c>
      <c r="K120" s="52">
        <v>8.1018518518518516E-5</v>
      </c>
      <c r="L120" s="52">
        <f>J120+K120</f>
        <v>0.12067129629629629</v>
      </c>
      <c r="M120" s="52">
        <f>L120-I120</f>
        <v>7.4768518518518512E-2</v>
      </c>
      <c r="N120" s="41" t="s">
        <v>248</v>
      </c>
      <c r="O120" s="46">
        <f>((2-(M120/$Q$1))*1000)</f>
        <v>512.5489293115362</v>
      </c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7"/>
    </row>
    <row r="121" spans="1:28">
      <c r="A121" s="39"/>
      <c r="B121" s="39"/>
      <c r="C121" s="41" t="s">
        <v>201</v>
      </c>
      <c r="D121" s="41" t="s">
        <v>1</v>
      </c>
      <c r="E121" s="42">
        <v>27857</v>
      </c>
      <c r="F121" s="43">
        <v>44</v>
      </c>
      <c r="G121" s="43" t="s">
        <v>271</v>
      </c>
      <c r="H121" s="44">
        <v>4.2824074074074101E-3</v>
      </c>
      <c r="I121" s="44">
        <v>8.4560185185185197E-2</v>
      </c>
      <c r="J121" s="44">
        <f>I121-H121</f>
        <v>8.0277777777777781E-2</v>
      </c>
      <c r="K121" s="41" t="s">
        <v>253</v>
      </c>
      <c r="L121" s="46">
        <f>((2-(J121/$W$1))*1000)</f>
        <v>781.44764581869299</v>
      </c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7"/>
    </row>
    <row r="122" spans="1:28">
      <c r="A122" s="39">
        <v>16</v>
      </c>
      <c r="B122" s="48">
        <f>O122+L123</f>
        <v>877.54063897785352</v>
      </c>
      <c r="C122" s="41" t="s">
        <v>202</v>
      </c>
      <c r="D122" s="41" t="s">
        <v>37</v>
      </c>
      <c r="E122" s="41">
        <v>1981</v>
      </c>
      <c r="F122" s="41" t="s">
        <v>250</v>
      </c>
      <c r="G122" s="52">
        <v>4.7326388888888883E-2</v>
      </c>
      <c r="H122" s="52">
        <v>1.2731481481481483E-3</v>
      </c>
      <c r="I122" s="52">
        <f>G122+H122</f>
        <v>4.8599537037037031E-2</v>
      </c>
      <c r="J122" s="52">
        <v>0.12988425925925925</v>
      </c>
      <c r="K122" s="52">
        <v>2.0833333333333335E-4</v>
      </c>
      <c r="L122" s="52">
        <f>J122+K122</f>
        <v>0.13009259259259259</v>
      </c>
      <c r="M122" s="52">
        <f>L122-I122</f>
        <v>8.1493055555555555E-2</v>
      </c>
      <c r="N122" s="41" t="s">
        <v>248</v>
      </c>
      <c r="O122" s="46">
        <f>((2-(M122/$Q$1))*1000)</f>
        <v>378.77043518305345</v>
      </c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7"/>
    </row>
    <row r="123" spans="1:28">
      <c r="A123" s="39"/>
      <c r="B123" s="39"/>
      <c r="C123" s="41" t="s">
        <v>203</v>
      </c>
      <c r="D123" s="41" t="s">
        <v>37</v>
      </c>
      <c r="E123" s="42">
        <v>29764</v>
      </c>
      <c r="F123" s="43">
        <v>39</v>
      </c>
      <c r="G123" s="43" t="s">
        <v>250</v>
      </c>
      <c r="H123" s="44">
        <v>4.6296296296296328E-3</v>
      </c>
      <c r="I123" s="44">
        <v>0.10353009259259259</v>
      </c>
      <c r="J123" s="44">
        <f>I123-H123</f>
        <v>9.8900462962962954E-2</v>
      </c>
      <c r="K123" s="41" t="s">
        <v>253</v>
      </c>
      <c r="L123" s="46">
        <f>((2-(J123/$W$1))*1000)</f>
        <v>498.77020379480007</v>
      </c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7"/>
    </row>
    <row r="124" spans="1:28">
      <c r="A124" s="39">
        <v>5</v>
      </c>
      <c r="B124" s="48">
        <f>K124+O125+L126</f>
        <v>2208.4823763465452</v>
      </c>
      <c r="C124" s="41" t="s">
        <v>204</v>
      </c>
      <c r="D124" s="41" t="s">
        <v>162</v>
      </c>
      <c r="E124" s="41" t="s">
        <v>1</v>
      </c>
      <c r="F124" s="53">
        <v>41</v>
      </c>
      <c r="G124" s="43" t="s">
        <v>271</v>
      </c>
      <c r="H124" s="41" t="s">
        <v>280</v>
      </c>
      <c r="I124" s="54">
        <v>6.1134259259259256E-2</v>
      </c>
      <c r="J124" s="41" t="s">
        <v>251</v>
      </c>
      <c r="K124" s="46">
        <f>((2-(I124/$Z$1))*1000)</f>
        <v>962.89024150795206</v>
      </c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7"/>
    </row>
    <row r="125" spans="1:28">
      <c r="A125" s="39"/>
      <c r="B125" s="39"/>
      <c r="C125" s="41" t="s">
        <v>205</v>
      </c>
      <c r="D125" s="41" t="s">
        <v>1</v>
      </c>
      <c r="E125" s="41">
        <v>1979</v>
      </c>
      <c r="F125" s="41" t="s">
        <v>271</v>
      </c>
      <c r="G125" s="52">
        <v>4.9421296296296297E-2</v>
      </c>
      <c r="H125" s="52">
        <v>6.9444444444444444E-5</v>
      </c>
      <c r="I125" s="52">
        <f>G125+H125</f>
        <v>4.9490740740740738E-2</v>
      </c>
      <c r="J125" s="52">
        <v>0.12358796296296297</v>
      </c>
      <c r="K125" s="52">
        <v>1.5046296296296297E-4</v>
      </c>
      <c r="L125" s="52">
        <f>J125+K125</f>
        <v>0.12373842592592593</v>
      </c>
      <c r="M125" s="52">
        <f>L125-I125</f>
        <v>7.4247685185185194E-2</v>
      </c>
      <c r="N125" s="41" t="s">
        <v>248</v>
      </c>
      <c r="O125" s="46">
        <f>((2-(M125/$Q$1))*1000)</f>
        <v>522.9104305779415</v>
      </c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7"/>
    </row>
    <row r="126" spans="1:28">
      <c r="A126" s="39"/>
      <c r="B126" s="39"/>
      <c r="C126" s="41" t="s">
        <v>206</v>
      </c>
      <c r="D126" s="41" t="s">
        <v>1</v>
      </c>
      <c r="E126" s="42">
        <v>28904</v>
      </c>
      <c r="F126" s="43">
        <v>41</v>
      </c>
      <c r="G126" s="43" t="s">
        <v>271</v>
      </c>
      <c r="H126" s="44">
        <v>1.3888888888888885E-3</v>
      </c>
      <c r="I126" s="54">
        <v>0.11936342592592593</v>
      </c>
      <c r="J126" s="52">
        <f>I126-H126</f>
        <v>0.11797453703703704</v>
      </c>
      <c r="K126" s="41" t="s">
        <v>258</v>
      </c>
      <c r="L126" s="46">
        <f>((2-(J126/$X$1))*1000)</f>
        <v>722.68170426065171</v>
      </c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7"/>
    </row>
    <row r="127" spans="1:28">
      <c r="A127" s="39">
        <v>10</v>
      </c>
      <c r="B127" s="48">
        <f>K127+O128</f>
        <v>1613.8552106327888</v>
      </c>
      <c r="C127" s="41" t="s">
        <v>207</v>
      </c>
      <c r="D127" s="41" t="s">
        <v>170</v>
      </c>
      <c r="E127" s="41" t="s">
        <v>1</v>
      </c>
      <c r="F127" s="53">
        <v>46</v>
      </c>
      <c r="G127" s="43" t="s">
        <v>271</v>
      </c>
      <c r="H127" s="41"/>
      <c r="I127" s="54">
        <v>6.429398148148148E-2</v>
      </c>
      <c r="J127" s="41" t="s">
        <v>251</v>
      </c>
      <c r="K127" s="46">
        <f>((2-(I127/$Z$1))*1000)</f>
        <v>909.28725701943858</v>
      </c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7"/>
    </row>
    <row r="128" spans="1:28">
      <c r="A128" s="39"/>
      <c r="B128" s="39"/>
      <c r="C128" s="41" t="s">
        <v>208</v>
      </c>
      <c r="D128" s="41" t="s">
        <v>1</v>
      </c>
      <c r="E128" s="41">
        <v>1973</v>
      </c>
      <c r="F128" s="41" t="s">
        <v>270</v>
      </c>
      <c r="G128" s="52">
        <v>8.1469907407407408E-2</v>
      </c>
      <c r="H128" s="52">
        <v>7.9861111111111105E-4</v>
      </c>
      <c r="I128" s="52">
        <f>G128+H128</f>
        <v>8.2268518518518519E-2</v>
      </c>
      <c r="J128" s="52">
        <v>0.18807870370370372</v>
      </c>
      <c r="K128" s="52">
        <v>2.0833333333333335E-4</v>
      </c>
      <c r="L128" s="52">
        <f>J128+K128</f>
        <v>0.18828703703703706</v>
      </c>
      <c r="M128" s="52">
        <f>L128-I128</f>
        <v>0.10601851851851854</v>
      </c>
      <c r="N128" s="41" t="s">
        <v>275</v>
      </c>
      <c r="O128" s="46">
        <f>((2-(M128/$P$1))*1000)</f>
        <v>704.56795361335026</v>
      </c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7"/>
    </row>
    <row r="129" spans="1:28">
      <c r="A129" s="39"/>
      <c r="B129" s="39"/>
      <c r="C129" s="41" t="s">
        <v>209</v>
      </c>
      <c r="D129" s="41" t="s">
        <v>1</v>
      </c>
      <c r="E129" s="42">
        <v>26957</v>
      </c>
      <c r="F129" s="43">
        <v>46</v>
      </c>
      <c r="G129" s="43" t="s">
        <v>271</v>
      </c>
      <c r="H129" s="44">
        <v>3.9351851851851874E-3</v>
      </c>
      <c r="I129" s="44"/>
      <c r="J129" s="44" t="s">
        <v>276</v>
      </c>
      <c r="K129" s="41" t="s">
        <v>253</v>
      </c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7"/>
    </row>
    <row r="130" spans="1:28">
      <c r="A130" s="39">
        <v>11</v>
      </c>
      <c r="B130" s="48">
        <f>K130+L131</f>
        <v>1587.1221348088466</v>
      </c>
      <c r="C130" s="41" t="s">
        <v>210</v>
      </c>
      <c r="D130" s="41" t="s">
        <v>197</v>
      </c>
      <c r="E130" s="41" t="s">
        <v>1</v>
      </c>
      <c r="F130" s="53">
        <v>20</v>
      </c>
      <c r="G130" s="43" t="s">
        <v>254</v>
      </c>
      <c r="H130" s="41" t="s">
        <v>281</v>
      </c>
      <c r="I130" s="54">
        <v>6.4965277777777775E-2</v>
      </c>
      <c r="J130" s="41" t="s">
        <v>251</v>
      </c>
      <c r="K130" s="46">
        <f>((2-(I130/$Z$1))*1000)</f>
        <v>897.8990771647359</v>
      </c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7"/>
    </row>
    <row r="131" spans="1:28">
      <c r="A131" s="39"/>
      <c r="B131" s="39"/>
      <c r="C131" s="41" t="s">
        <v>211</v>
      </c>
      <c r="D131" s="41" t="s">
        <v>1</v>
      </c>
      <c r="E131" s="42"/>
      <c r="F131" s="43">
        <v>20</v>
      </c>
      <c r="G131" s="43" t="s">
        <v>254</v>
      </c>
      <c r="H131" s="44">
        <v>1.9675925925925928E-3</v>
      </c>
      <c r="I131" s="52">
        <v>0.1230324074074074</v>
      </c>
      <c r="J131" s="52">
        <f>I131-H131</f>
        <v>0.12106481481481481</v>
      </c>
      <c r="K131" s="41" t="s">
        <v>258</v>
      </c>
      <c r="L131" s="46">
        <f>((2-(J131/$X$1))*1000)</f>
        <v>689.22305764411055</v>
      </c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7"/>
    </row>
    <row r="132" spans="1:28">
      <c r="A132" s="39">
        <v>12</v>
      </c>
      <c r="B132" s="48">
        <f>K132+L134</f>
        <v>1537.6659626381495</v>
      </c>
      <c r="C132" s="41" t="s">
        <v>212</v>
      </c>
      <c r="D132" s="41" t="s">
        <v>75</v>
      </c>
      <c r="E132" s="41" t="s">
        <v>1</v>
      </c>
      <c r="F132" s="57">
        <v>64</v>
      </c>
      <c r="G132" s="43" t="s">
        <v>247</v>
      </c>
      <c r="H132" s="41" t="s">
        <v>256</v>
      </c>
      <c r="I132" s="54">
        <v>7.2881944444444444E-2</v>
      </c>
      <c r="J132" s="41" t="s">
        <v>251</v>
      </c>
      <c r="K132" s="46">
        <f>((2-(I132/$Z$1))*1000)</f>
        <v>763.5970940506578</v>
      </c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7"/>
    </row>
    <row r="133" spans="1:28">
      <c r="A133" s="39"/>
      <c r="B133" s="39"/>
      <c r="C133" s="41" t="s">
        <v>213</v>
      </c>
      <c r="D133" s="41" t="s">
        <v>1</v>
      </c>
      <c r="E133" s="41">
        <v>1956</v>
      </c>
      <c r="F133" s="41" t="s">
        <v>247</v>
      </c>
      <c r="G133" s="52">
        <v>0</v>
      </c>
      <c r="H133" s="52">
        <v>0</v>
      </c>
      <c r="I133" s="52">
        <f>G133+H133</f>
        <v>0</v>
      </c>
      <c r="J133" s="52">
        <v>0</v>
      </c>
      <c r="K133" s="52">
        <v>0</v>
      </c>
      <c r="L133" s="52">
        <f>J133+K133</f>
        <v>0</v>
      </c>
      <c r="M133" s="52" t="s">
        <v>255</v>
      </c>
      <c r="N133" s="41" t="s">
        <v>248</v>
      </c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7"/>
    </row>
    <row r="134" spans="1:28">
      <c r="A134" s="39"/>
      <c r="B134" s="39"/>
      <c r="C134" s="41" t="s">
        <v>214</v>
      </c>
      <c r="D134" s="41" t="s">
        <v>1</v>
      </c>
      <c r="E134" s="42">
        <v>20708</v>
      </c>
      <c r="F134" s="43">
        <v>64</v>
      </c>
      <c r="G134" s="43" t="s">
        <v>247</v>
      </c>
      <c r="H134" s="44">
        <v>3.3564814814814833E-3</v>
      </c>
      <c r="I134" s="44">
        <v>8.4120370370370359E-2</v>
      </c>
      <c r="J134" s="44">
        <f>I134-H134</f>
        <v>8.0763888888888871E-2</v>
      </c>
      <c r="K134" s="41" t="s">
        <v>253</v>
      </c>
      <c r="L134" s="46">
        <f>((2-(J134/$W$1))*1000)</f>
        <v>774.06886858749169</v>
      </c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7"/>
    </row>
    <row r="135" spans="1:28">
      <c r="A135" s="39">
        <v>9</v>
      </c>
      <c r="B135" s="48">
        <f>R135+O136+L137</f>
        <v>1655.5434894461414</v>
      </c>
      <c r="C135" s="52" t="s">
        <v>215</v>
      </c>
      <c r="D135" s="52" t="s">
        <v>1</v>
      </c>
      <c r="E135" s="42">
        <v>26261</v>
      </c>
      <c r="F135" s="57">
        <v>48</v>
      </c>
      <c r="G135" s="44" t="s">
        <v>271</v>
      </c>
      <c r="H135" s="52">
        <v>3.4722222222222224E-4</v>
      </c>
      <c r="I135" s="52">
        <v>1.7303240740740741E-2</v>
      </c>
      <c r="J135" s="52">
        <f>I135-H135</f>
        <v>1.695601851851852E-2</v>
      </c>
      <c r="K135" s="52">
        <v>0.49861111111111112</v>
      </c>
      <c r="L135" s="52">
        <v>0.5625</v>
      </c>
      <c r="M135" s="52">
        <f>L135-K135</f>
        <v>6.3888888888888884E-2</v>
      </c>
      <c r="N135" s="52">
        <f>P135-M135-J135</f>
        <v>1.8912037037037036E-2</v>
      </c>
      <c r="O135" s="52">
        <v>0.10010416666666666</v>
      </c>
      <c r="P135" s="52">
        <f>O135-H135</f>
        <v>9.975694444444444E-2</v>
      </c>
      <c r="Q135" s="41" t="s">
        <v>249</v>
      </c>
      <c r="R135" s="46">
        <f>((2-(P135/$T$1))*1000)</f>
        <v>315.94372801875738</v>
      </c>
      <c r="S135" s="41"/>
      <c r="T135" s="41"/>
      <c r="U135" s="41"/>
      <c r="V135" s="41"/>
      <c r="W135" s="41"/>
      <c r="X135" s="41"/>
      <c r="Y135" s="41"/>
      <c r="Z135" s="41"/>
      <c r="AA135" s="41"/>
      <c r="AB135" s="47"/>
    </row>
    <row r="136" spans="1:28">
      <c r="A136" s="39"/>
      <c r="B136" s="39"/>
      <c r="C136" s="41" t="s">
        <v>216</v>
      </c>
      <c r="D136" s="41" t="s">
        <v>1</v>
      </c>
      <c r="E136" s="42">
        <v>26261</v>
      </c>
      <c r="F136" s="41" t="s">
        <v>271</v>
      </c>
      <c r="G136" s="52">
        <v>4.7326388888888883E-2</v>
      </c>
      <c r="H136" s="52">
        <v>1.8171296296296297E-3</v>
      </c>
      <c r="I136" s="52">
        <f>G136+H136</f>
        <v>4.914351851851851E-2</v>
      </c>
      <c r="J136" s="52">
        <v>0.11707175925925926</v>
      </c>
      <c r="K136" s="52">
        <v>0</v>
      </c>
      <c r="L136" s="52">
        <f>J136+K136</f>
        <v>0.11707175925925926</v>
      </c>
      <c r="M136" s="52">
        <f>L136-I136</f>
        <v>6.7928240740740747E-2</v>
      </c>
      <c r="N136" s="41" t="s">
        <v>248</v>
      </c>
      <c r="O136" s="46">
        <f>((2-(M136/$Q$1))*1000)</f>
        <v>648.62997927699735</v>
      </c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7"/>
    </row>
    <row r="137" spans="1:28">
      <c r="A137" s="39"/>
      <c r="B137" s="39"/>
      <c r="C137" s="41" t="s">
        <v>216</v>
      </c>
      <c r="D137" s="41" t="s">
        <v>1</v>
      </c>
      <c r="E137" s="42">
        <v>26261</v>
      </c>
      <c r="F137" s="43">
        <v>48</v>
      </c>
      <c r="G137" s="43" t="s">
        <v>271</v>
      </c>
      <c r="H137" s="44">
        <v>2.430555555555556E-3</v>
      </c>
      <c r="I137" s="44">
        <v>8.8668981481481488E-2</v>
      </c>
      <c r="J137" s="44">
        <f>I137-H137</f>
        <v>8.6238425925925927E-2</v>
      </c>
      <c r="K137" s="41" t="s">
        <v>253</v>
      </c>
      <c r="L137" s="46">
        <f>((2-(J137/$W$1))*1000)</f>
        <v>690.96978215038666</v>
      </c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7"/>
    </row>
    <row r="138" spans="1:28">
      <c r="A138" s="39">
        <v>2</v>
      </c>
      <c r="B138" s="48">
        <f>K138+R139+L140+O141</f>
        <v>2866.6194031429136</v>
      </c>
      <c r="C138" s="41" t="s">
        <v>217</v>
      </c>
      <c r="D138" s="41" t="s">
        <v>78</v>
      </c>
      <c r="E138" s="41" t="s">
        <v>37</v>
      </c>
      <c r="F138" s="53">
        <v>47</v>
      </c>
      <c r="G138" s="43" t="s">
        <v>271</v>
      </c>
      <c r="H138" s="41" t="s">
        <v>252</v>
      </c>
      <c r="I138" s="54">
        <v>6.6226851851851856E-2</v>
      </c>
      <c r="J138" s="41" t="s">
        <v>251</v>
      </c>
      <c r="K138" s="46">
        <f>((2-(I138/$Z$1))*1000)</f>
        <v>876.49715295503631</v>
      </c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7"/>
    </row>
    <row r="139" spans="1:28">
      <c r="A139" s="39"/>
      <c r="B139" s="40"/>
      <c r="C139" s="52" t="s">
        <v>218</v>
      </c>
      <c r="D139" s="52" t="s">
        <v>37</v>
      </c>
      <c r="E139" s="42">
        <v>26652</v>
      </c>
      <c r="F139" s="57">
        <v>47</v>
      </c>
      <c r="G139" s="44" t="s">
        <v>271</v>
      </c>
      <c r="H139" s="52">
        <v>9.0277777777777787E-3</v>
      </c>
      <c r="I139" s="52">
        <v>2.3842592592592596E-2</v>
      </c>
      <c r="J139" s="52">
        <f>I139-H139</f>
        <v>1.4814814814814817E-2</v>
      </c>
      <c r="K139" s="52">
        <v>0.50555555555555554</v>
      </c>
      <c r="L139" s="52">
        <v>0.56597222222222221</v>
      </c>
      <c r="M139" s="52">
        <f>L139-K139</f>
        <v>6.0416666666666674E-2</v>
      </c>
      <c r="N139" s="52">
        <f>P139-M139-J139</f>
        <v>1.9895833333333328E-2</v>
      </c>
      <c r="O139" s="52">
        <v>0.10415509259259259</v>
      </c>
      <c r="P139" s="52">
        <f>O139-H139</f>
        <v>9.5127314814814817E-2</v>
      </c>
      <c r="Q139" s="41" t="s">
        <v>249</v>
      </c>
      <c r="R139" s="46">
        <f>((2-(P139/$T$1))*1000)</f>
        <v>394.09925752246954</v>
      </c>
      <c r="S139" s="41"/>
      <c r="T139" s="41"/>
      <c r="U139" s="41"/>
      <c r="V139" s="41"/>
      <c r="W139" s="41"/>
      <c r="X139" s="41"/>
      <c r="Y139" s="41"/>
      <c r="Z139" s="41"/>
      <c r="AA139" s="41"/>
      <c r="AB139" s="47"/>
    </row>
    <row r="140" spans="1:28">
      <c r="A140" s="39"/>
      <c r="B140" s="39"/>
      <c r="C140" s="41" t="s">
        <v>218</v>
      </c>
      <c r="D140" s="41" t="s">
        <v>37</v>
      </c>
      <c r="E140" s="42">
        <v>26652</v>
      </c>
      <c r="F140" s="43">
        <v>47</v>
      </c>
      <c r="G140" s="43" t="s">
        <v>271</v>
      </c>
      <c r="H140" s="44">
        <v>2.5462962962962969E-3</v>
      </c>
      <c r="I140" s="44">
        <v>7.886574074074075E-2</v>
      </c>
      <c r="J140" s="44">
        <f>I140-H140</f>
        <v>7.6319444444444454E-2</v>
      </c>
      <c r="K140" s="41" t="s">
        <v>253</v>
      </c>
      <c r="L140" s="46">
        <f>((2-(J140/$W$1))*1000)</f>
        <v>841.53197470133523</v>
      </c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7"/>
    </row>
    <row r="141" spans="1:28">
      <c r="A141" s="39"/>
      <c r="B141" s="39"/>
      <c r="C141" s="41" t="s">
        <v>219</v>
      </c>
      <c r="D141" s="41" t="s">
        <v>37</v>
      </c>
      <c r="E141" s="42">
        <v>26652</v>
      </c>
      <c r="F141" s="41" t="s">
        <v>242</v>
      </c>
      <c r="G141" s="52">
        <v>1.7407407407407406E-2</v>
      </c>
      <c r="H141" s="52">
        <v>1.0300925925925926E-3</v>
      </c>
      <c r="I141" s="52">
        <f>G141+H141</f>
        <v>1.8437499999999999E-2</v>
      </c>
      <c r="J141" s="52">
        <v>3.9166666666666662E-2</v>
      </c>
      <c r="K141" s="52">
        <v>9.3750000000000007E-4</v>
      </c>
      <c r="L141" s="52">
        <f>J141+K141</f>
        <v>4.0104166666666663E-2</v>
      </c>
      <c r="M141" s="52">
        <f>L141-I141</f>
        <v>2.1666666666666664E-2</v>
      </c>
      <c r="N141" s="41" t="s">
        <v>243</v>
      </c>
      <c r="O141" s="46">
        <f>((2-(M141/$R$1))*1000)</f>
        <v>754.49101796407228</v>
      </c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7"/>
    </row>
    <row r="142" spans="1:28">
      <c r="A142" s="39">
        <v>17</v>
      </c>
      <c r="B142" s="48">
        <f>R142+O143</f>
        <v>862.28988503147036</v>
      </c>
      <c r="C142" s="52" t="s">
        <v>220</v>
      </c>
      <c r="D142" s="52" t="s">
        <v>221</v>
      </c>
      <c r="E142" s="42">
        <v>23411</v>
      </c>
      <c r="F142" s="57">
        <v>56</v>
      </c>
      <c r="G142" s="44" t="s">
        <v>242</v>
      </c>
      <c r="H142" s="52">
        <v>2.7777777777777779E-3</v>
      </c>
      <c r="I142" s="52">
        <v>1.1504629629629629E-2</v>
      </c>
      <c r="J142" s="52">
        <f>I142-H142</f>
        <v>8.7268518518518502E-3</v>
      </c>
      <c r="K142" s="52">
        <v>0.49305555555555558</v>
      </c>
      <c r="L142" s="52">
        <v>0.5541666666666667</v>
      </c>
      <c r="M142" s="52">
        <f>L142-K142</f>
        <v>6.1111111111111116E-2</v>
      </c>
      <c r="N142" s="52">
        <f>P142-M142-J142</f>
        <v>2.2870370370370357E-2</v>
      </c>
      <c r="O142" s="52">
        <v>9.5486111111111105E-2</v>
      </c>
      <c r="P142" s="52">
        <f>O142-H142</f>
        <v>9.2708333333333323E-2</v>
      </c>
      <c r="Q142" s="41" t="s">
        <v>249</v>
      </c>
      <c r="R142" s="46">
        <f>((2-(P142/$T$1))*1000)</f>
        <v>434.93552168815938</v>
      </c>
      <c r="S142" s="41"/>
      <c r="T142" s="41"/>
      <c r="U142" s="41"/>
      <c r="V142" s="41"/>
      <c r="W142" s="41"/>
      <c r="X142" s="41"/>
      <c r="Y142" s="41"/>
      <c r="Z142" s="41"/>
      <c r="AA142" s="41"/>
      <c r="AB142" s="47"/>
    </row>
    <row r="143" spans="1:28">
      <c r="A143" s="39"/>
      <c r="B143" s="39"/>
      <c r="C143" s="41" t="s">
        <v>222</v>
      </c>
      <c r="D143" s="41" t="s">
        <v>223</v>
      </c>
      <c r="E143" s="41">
        <v>1964</v>
      </c>
      <c r="F143" s="41" t="s">
        <v>242</v>
      </c>
      <c r="G143" s="52">
        <v>4.5231481481481484E-2</v>
      </c>
      <c r="H143" s="52">
        <v>2.0370370370370373E-3</v>
      </c>
      <c r="I143" s="52">
        <f>G143+H143</f>
        <v>4.7268518518518522E-2</v>
      </c>
      <c r="J143" s="52">
        <v>0.12631944444444446</v>
      </c>
      <c r="K143" s="52">
        <v>0</v>
      </c>
      <c r="L143" s="52">
        <f>J143+K143</f>
        <v>0.12631944444444446</v>
      </c>
      <c r="M143" s="52">
        <f>L143-I143</f>
        <v>7.9050925925925941E-2</v>
      </c>
      <c r="N143" s="41" t="s">
        <v>248</v>
      </c>
      <c r="O143" s="46">
        <f>((2-(M143/$Q$1))*1000)</f>
        <v>427.35436334331098</v>
      </c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7"/>
    </row>
    <row r="144" spans="1:28">
      <c r="A144" s="39">
        <v>4</v>
      </c>
      <c r="B144" s="48">
        <f>K144+O145+R146+L147</f>
        <v>2393.001175900371</v>
      </c>
      <c r="C144" s="41" t="s">
        <v>156</v>
      </c>
      <c r="D144" s="41" t="s">
        <v>121</v>
      </c>
      <c r="E144" s="41" t="s">
        <v>5</v>
      </c>
      <c r="F144" s="57">
        <v>41</v>
      </c>
      <c r="G144" s="43" t="s">
        <v>271</v>
      </c>
      <c r="H144" s="41"/>
      <c r="I144" s="54">
        <v>8.2407407407407415E-2</v>
      </c>
      <c r="J144" s="41" t="s">
        <v>251</v>
      </c>
      <c r="K144" s="46">
        <f>((2-(I144/$Z$1))*1000)</f>
        <v>602.00274887099931</v>
      </c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7"/>
    </row>
    <row r="145" spans="1:28">
      <c r="A145" s="39"/>
      <c r="B145" s="39"/>
      <c r="C145" s="41" t="s">
        <v>224</v>
      </c>
      <c r="D145" s="41" t="s">
        <v>5</v>
      </c>
      <c r="E145" s="41">
        <v>1979</v>
      </c>
      <c r="F145" s="41" t="s">
        <v>271</v>
      </c>
      <c r="G145" s="52">
        <v>4.7326388888888883E-2</v>
      </c>
      <c r="H145" s="52">
        <v>1.1574074074074073E-5</v>
      </c>
      <c r="I145" s="52">
        <f>G145+H145</f>
        <v>4.7337962962962957E-2</v>
      </c>
      <c r="J145" s="52">
        <v>0.10894675925925927</v>
      </c>
      <c r="K145" s="52">
        <v>0</v>
      </c>
      <c r="L145" s="52">
        <f>J145+K145</f>
        <v>0.10894675925925927</v>
      </c>
      <c r="M145" s="52">
        <f>L145-I145</f>
        <v>6.1608796296296314E-2</v>
      </c>
      <c r="N145" s="41" t="s">
        <v>248</v>
      </c>
      <c r="O145" s="46">
        <f>((2-(M145/$Q$1))*1000)</f>
        <v>774.34952797605331</v>
      </c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7"/>
    </row>
    <row r="146" spans="1:28">
      <c r="A146" s="39"/>
      <c r="B146" s="40"/>
      <c r="C146" s="52" t="s">
        <v>224</v>
      </c>
      <c r="D146" s="52" t="s">
        <v>5</v>
      </c>
      <c r="E146" s="42">
        <v>28884</v>
      </c>
      <c r="F146" s="57">
        <v>41</v>
      </c>
      <c r="G146" s="44" t="s">
        <v>271</v>
      </c>
      <c r="H146" s="52">
        <v>0</v>
      </c>
      <c r="I146" s="52">
        <v>1.0763888888888891E-2</v>
      </c>
      <c r="J146" s="52">
        <f>I146-H146</f>
        <v>1.0763888888888891E-2</v>
      </c>
      <c r="K146" s="52">
        <v>0.49236111111111108</v>
      </c>
      <c r="L146" s="52">
        <v>0.5541666666666667</v>
      </c>
      <c r="M146" s="52">
        <f>L146-K146</f>
        <v>6.1805555555555614E-2</v>
      </c>
      <c r="N146" s="52">
        <f>P146-M146-J146</f>
        <v>1.8888888888888816E-2</v>
      </c>
      <c r="O146" s="52">
        <v>9.1458333333333322E-2</v>
      </c>
      <c r="P146" s="52">
        <f>O146-H146</f>
        <v>9.1458333333333322E-2</v>
      </c>
      <c r="Q146" s="41" t="s">
        <v>249</v>
      </c>
      <c r="R146" s="46">
        <f>((2-(P146/$T$1))*1000)</f>
        <v>456.03751465416195</v>
      </c>
      <c r="S146" s="41"/>
      <c r="T146" s="41"/>
      <c r="U146" s="41"/>
      <c r="V146" s="41"/>
      <c r="W146" s="41"/>
      <c r="X146" s="41"/>
      <c r="Y146" s="41"/>
      <c r="Z146" s="41"/>
      <c r="AA146" s="41"/>
      <c r="AB146" s="47"/>
    </row>
    <row r="147" spans="1:28">
      <c r="A147" s="39"/>
      <c r="B147" s="39"/>
      <c r="C147" s="41" t="s">
        <v>225</v>
      </c>
      <c r="D147" s="41" t="s">
        <v>5</v>
      </c>
      <c r="E147" s="42">
        <v>28884</v>
      </c>
      <c r="F147" s="43">
        <v>41</v>
      </c>
      <c r="G147" s="43" t="s">
        <v>271</v>
      </c>
      <c r="H147" s="44">
        <v>3.0092592592592606E-3</v>
      </c>
      <c r="I147" s="44">
        <v>9.7835648148148158E-2</v>
      </c>
      <c r="J147" s="44">
        <f>I147-H147</f>
        <v>9.4826388888888891E-2</v>
      </c>
      <c r="K147" s="41" t="s">
        <v>253</v>
      </c>
      <c r="L147" s="46">
        <f>((2-(J147/$W$1))*1000)</f>
        <v>560.61138439915669</v>
      </c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7"/>
    </row>
    <row r="148" spans="1:28">
      <c r="A148" s="39">
        <v>3</v>
      </c>
      <c r="B148" s="48">
        <f>K148+L149+R150</f>
        <v>2749.7879692728561</v>
      </c>
      <c r="C148" s="41" t="s">
        <v>226</v>
      </c>
      <c r="D148" s="41" t="s">
        <v>227</v>
      </c>
      <c r="E148" s="41" t="s">
        <v>5</v>
      </c>
      <c r="F148" s="53">
        <v>34</v>
      </c>
      <c r="G148" s="43" t="s">
        <v>250</v>
      </c>
      <c r="H148" s="41"/>
      <c r="I148" s="54">
        <v>5.917824074074074E-2</v>
      </c>
      <c r="J148" s="41" t="s">
        <v>251</v>
      </c>
      <c r="K148" s="46">
        <f>((2-(I148/$Z$1))*1000)</f>
        <v>996.07304142941302</v>
      </c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7"/>
    </row>
    <row r="149" spans="1:28">
      <c r="A149" s="39"/>
      <c r="B149" s="39"/>
      <c r="C149" s="41" t="s">
        <v>228</v>
      </c>
      <c r="D149" s="41" t="s">
        <v>5</v>
      </c>
      <c r="E149" s="42">
        <v>31692</v>
      </c>
      <c r="F149" s="43">
        <v>33</v>
      </c>
      <c r="G149" s="43" t="s">
        <v>250</v>
      </c>
      <c r="H149" s="44">
        <v>4.5138888888888919E-3</v>
      </c>
      <c r="I149" s="44">
        <v>7.1944444444444436E-2</v>
      </c>
      <c r="J149" s="44">
        <f>I149-H149</f>
        <v>6.7430555555555549E-2</v>
      </c>
      <c r="K149" s="41" t="s">
        <v>253</v>
      </c>
      <c r="L149" s="46">
        <f>((2-(J149/$W$1))*1000)</f>
        <v>976.45818692902344</v>
      </c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7"/>
    </row>
    <row r="150" spans="1:28">
      <c r="A150" s="39"/>
      <c r="B150" s="40"/>
      <c r="C150" s="52" t="s">
        <v>229</v>
      </c>
      <c r="D150" s="52" t="s">
        <v>5</v>
      </c>
      <c r="E150" s="42">
        <v>31692</v>
      </c>
      <c r="F150" s="57">
        <v>33</v>
      </c>
      <c r="G150" s="44" t="s">
        <v>250</v>
      </c>
      <c r="H150" s="52">
        <v>2.4305555555555556E-3</v>
      </c>
      <c r="I150" s="52">
        <v>1.1504629629629629E-2</v>
      </c>
      <c r="J150" s="52">
        <f>I150-H150</f>
        <v>9.0740740740740729E-3</v>
      </c>
      <c r="K150" s="52">
        <v>0.49305555555555558</v>
      </c>
      <c r="L150" s="52">
        <v>0.54027777777777775</v>
      </c>
      <c r="M150" s="52">
        <f>L150-K150</f>
        <v>4.7222222222222165E-2</v>
      </c>
      <c r="N150" s="52">
        <f>P150-M150-J150</f>
        <v>1.6134259259259313E-2</v>
      </c>
      <c r="O150" s="52">
        <v>7.4861111111111114E-2</v>
      </c>
      <c r="P150" s="52">
        <f>O150-H150</f>
        <v>7.2430555555555554E-2</v>
      </c>
      <c r="Q150" s="41" t="s">
        <v>249</v>
      </c>
      <c r="R150" s="46">
        <f>((2-(P150/$T$1))*1000)</f>
        <v>777.25674091441977</v>
      </c>
      <c r="S150" s="41"/>
      <c r="T150" s="41"/>
      <c r="U150" s="41"/>
      <c r="V150" s="41"/>
      <c r="W150" s="41"/>
      <c r="X150" s="41"/>
      <c r="Y150" s="41"/>
      <c r="Z150" s="41"/>
      <c r="AA150" s="41"/>
      <c r="AB150" s="47"/>
    </row>
    <row r="151" spans="1:28">
      <c r="A151" s="39"/>
      <c r="B151" s="39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7"/>
    </row>
    <row r="152" spans="1:28">
      <c r="A152" s="39"/>
      <c r="B152" s="39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7"/>
    </row>
    <row r="153" spans="1:28">
      <c r="A153" s="39"/>
      <c r="B153" s="39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7"/>
    </row>
    <row r="154" spans="1:28">
      <c r="A154" s="39"/>
      <c r="B154" s="39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7"/>
    </row>
    <row r="155" spans="1:28">
      <c r="A155" s="39">
        <v>3</v>
      </c>
      <c r="B155" s="48">
        <f>O155+R156</f>
        <v>1614.3331596223306</v>
      </c>
      <c r="C155" s="41" t="s">
        <v>230</v>
      </c>
      <c r="D155" s="41" t="s">
        <v>1</v>
      </c>
      <c r="E155" s="42">
        <v>32599</v>
      </c>
      <c r="F155" s="41" t="s">
        <v>271</v>
      </c>
      <c r="G155" s="52">
        <v>6.8148148148148138E-2</v>
      </c>
      <c r="H155" s="52">
        <v>1.5393518518518519E-3</v>
      </c>
      <c r="I155" s="52">
        <f>G155+H155</f>
        <v>6.9687499999999986E-2</v>
      </c>
      <c r="J155" s="52">
        <v>0.18254629629629629</v>
      </c>
      <c r="K155" s="52">
        <v>4.6296296296296294E-5</v>
      </c>
      <c r="L155" s="52">
        <f>J155+K155</f>
        <v>0.18259259259259258</v>
      </c>
      <c r="M155" s="52">
        <f>L155-I155</f>
        <v>0.1129050925925926</v>
      </c>
      <c r="N155" s="41" t="s">
        <v>275</v>
      </c>
      <c r="O155" s="46">
        <f>((2-(M155/$P$1))*1000)</f>
        <v>620.42143968321329</v>
      </c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7"/>
    </row>
    <row r="156" spans="1:28">
      <c r="A156" s="39"/>
      <c r="B156" s="39"/>
      <c r="C156" s="41" t="s">
        <v>230</v>
      </c>
      <c r="D156" s="41" t="s">
        <v>1</v>
      </c>
      <c r="E156" s="42">
        <v>32512</v>
      </c>
      <c r="F156" s="41">
        <v>31</v>
      </c>
      <c r="G156" s="41" t="s">
        <v>250</v>
      </c>
      <c r="H156" s="54">
        <v>1.4930555555555556E-2</v>
      </c>
      <c r="I156" s="49">
        <v>2.9236111111111112E-2</v>
      </c>
      <c r="J156" s="49">
        <f>I156-H156</f>
        <v>1.4305555555555556E-2</v>
      </c>
      <c r="K156" s="49">
        <v>0.51041666666666663</v>
      </c>
      <c r="L156" s="49">
        <v>0.60416666666666663</v>
      </c>
      <c r="M156" s="49">
        <f>L156-K156</f>
        <v>9.375E-2</v>
      </c>
      <c r="N156" s="49">
        <f>P156-M156-J156</f>
        <v>2.9652777777777764E-2</v>
      </c>
      <c r="O156" s="54">
        <v>0.15263888888888888</v>
      </c>
      <c r="P156" s="54">
        <f>O156-H156</f>
        <v>0.13770833333333332</v>
      </c>
      <c r="Q156" s="41" t="s">
        <v>282</v>
      </c>
      <c r="R156" s="46">
        <f>((2-(P156/$U$1))*1000)</f>
        <v>993.91171993911723</v>
      </c>
      <c r="S156" s="41"/>
      <c r="T156" s="41"/>
      <c r="U156" s="41"/>
      <c r="V156" s="41"/>
      <c r="W156" s="41"/>
      <c r="X156" s="41"/>
      <c r="Y156" s="41"/>
      <c r="Z156" s="41"/>
      <c r="AA156" s="41"/>
      <c r="AB156" s="47"/>
    </row>
    <row r="157" spans="1:28">
      <c r="A157" s="39">
        <v>1</v>
      </c>
      <c r="B157" s="48">
        <f>K157+O158+R159+L160</f>
        <v>3639.8319123096967</v>
      </c>
      <c r="C157" s="41" t="s">
        <v>231</v>
      </c>
      <c r="D157" s="41" t="s">
        <v>114</v>
      </c>
      <c r="E157" s="41" t="s">
        <v>1</v>
      </c>
      <c r="F157" s="58">
        <v>32</v>
      </c>
      <c r="G157" s="43" t="s">
        <v>250</v>
      </c>
      <c r="H157" s="41" t="s">
        <v>283</v>
      </c>
      <c r="I157" s="54">
        <v>0.13863425925925926</v>
      </c>
      <c r="J157" s="41" t="s">
        <v>257</v>
      </c>
      <c r="K157" s="46">
        <f>((2-(I157/$AA$1))*1000)</f>
        <v>712.18148586173504</v>
      </c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7"/>
    </row>
    <row r="158" spans="1:28">
      <c r="A158" s="39"/>
      <c r="B158" s="39"/>
      <c r="C158" s="41" t="s">
        <v>232</v>
      </c>
      <c r="D158" s="41" t="s">
        <v>1</v>
      </c>
      <c r="E158" s="41">
        <v>1988</v>
      </c>
      <c r="F158" s="41" t="s">
        <v>271</v>
      </c>
      <c r="G158" s="52">
        <v>4.5231481481481484E-2</v>
      </c>
      <c r="H158" s="52">
        <v>8.564814814814815E-4</v>
      </c>
      <c r="I158" s="52">
        <f>G158+H158</f>
        <v>4.6087962962962963E-2</v>
      </c>
      <c r="J158" s="52">
        <v>0.13263888888888889</v>
      </c>
      <c r="K158" s="52">
        <v>9.2592592592592588E-5</v>
      </c>
      <c r="L158" s="52">
        <f>J158+K158</f>
        <v>0.13273148148148148</v>
      </c>
      <c r="M158" s="60">
        <f>L158-I158</f>
        <v>8.6643518518518509E-2</v>
      </c>
      <c r="N158" s="41" t="s">
        <v>275</v>
      </c>
      <c r="O158" s="46">
        <f>((2-(M158/$P$1))*1000)</f>
        <v>941.30957431763568</v>
      </c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7"/>
    </row>
    <row r="159" spans="1:28">
      <c r="A159" s="39"/>
      <c r="B159" s="39"/>
      <c r="C159" s="41" t="s">
        <v>232</v>
      </c>
      <c r="D159" s="41" t="s">
        <v>1</v>
      </c>
      <c r="E159" s="42">
        <v>32298</v>
      </c>
      <c r="F159" s="41">
        <v>32</v>
      </c>
      <c r="G159" s="41" t="s">
        <v>250</v>
      </c>
      <c r="H159" s="54">
        <v>1.5277777777777777E-2</v>
      </c>
      <c r="I159" s="49">
        <v>3.246527777777778E-2</v>
      </c>
      <c r="J159" s="49">
        <f>I159-H159</f>
        <v>1.7187500000000001E-2</v>
      </c>
      <c r="K159" s="49">
        <v>0.51388888888888895</v>
      </c>
      <c r="L159" s="49">
        <v>0.60277777777777775</v>
      </c>
      <c r="M159" s="49">
        <f>L159-K159</f>
        <v>8.8888888888888795E-2</v>
      </c>
      <c r="N159" s="49">
        <f>P159-M159-J159</f>
        <v>3.07986111111112E-2</v>
      </c>
      <c r="O159" s="54">
        <v>0.15215277777777778</v>
      </c>
      <c r="P159" s="54">
        <f>O159-H159</f>
        <v>0.136875</v>
      </c>
      <c r="Q159" s="41" t="s">
        <v>282</v>
      </c>
      <c r="R159" s="41">
        <f>((2-(P159/$U$1))*1000)</f>
        <v>1000</v>
      </c>
      <c r="S159" s="41"/>
      <c r="T159" s="41"/>
      <c r="U159" s="41"/>
      <c r="V159" s="41"/>
      <c r="W159" s="41"/>
      <c r="X159" s="41"/>
      <c r="Y159" s="41"/>
      <c r="Z159" s="41"/>
      <c r="AA159" s="41"/>
      <c r="AB159" s="47"/>
    </row>
    <row r="160" spans="1:28">
      <c r="A160" s="39"/>
      <c r="B160" s="39"/>
      <c r="C160" s="41" t="s">
        <v>232</v>
      </c>
      <c r="D160" s="41" t="s">
        <v>1</v>
      </c>
      <c r="E160" s="42">
        <v>32298</v>
      </c>
      <c r="F160" s="43">
        <v>32</v>
      </c>
      <c r="G160" s="43" t="s">
        <v>250</v>
      </c>
      <c r="H160" s="44">
        <v>5.7870370370370367E-4</v>
      </c>
      <c r="I160" s="52">
        <v>9.420138888888889E-2</v>
      </c>
      <c r="J160" s="52">
        <f>I160-H160</f>
        <v>9.3622685185185184E-2</v>
      </c>
      <c r="K160" s="41" t="s">
        <v>258</v>
      </c>
      <c r="L160" s="46">
        <f>((2-(J160/$X$1))*1000)</f>
        <v>986.34085213032586</v>
      </c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7"/>
    </row>
    <row r="161" spans="1:28">
      <c r="A161" s="39">
        <v>4</v>
      </c>
      <c r="B161" s="48">
        <f>O161+L162</f>
        <v>1236.1102161428184</v>
      </c>
      <c r="C161" s="41" t="s">
        <v>233</v>
      </c>
      <c r="D161" s="41" t="s">
        <v>1</v>
      </c>
      <c r="E161" s="41">
        <v>1979</v>
      </c>
      <c r="F161" s="41" t="s">
        <v>247</v>
      </c>
      <c r="G161" s="52">
        <v>7.7881944444444448E-2</v>
      </c>
      <c r="H161" s="52">
        <v>3.5879629629629635E-4</v>
      </c>
      <c r="I161" s="52">
        <f>G161+H161</f>
        <v>7.824074074074075E-2</v>
      </c>
      <c r="J161" s="52">
        <v>0.18887731481481482</v>
      </c>
      <c r="K161" s="52">
        <v>0</v>
      </c>
      <c r="L161" s="52">
        <f>J161+K161</f>
        <v>0.18887731481481482</v>
      </c>
      <c r="M161" s="52">
        <f>L161-I161</f>
        <v>0.11063657407407407</v>
      </c>
      <c r="N161" s="41" t="s">
        <v>275</v>
      </c>
      <c r="O161" s="46">
        <f>((2-(M161/$P$1))*1000)</f>
        <v>648.14029133078805</v>
      </c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7"/>
    </row>
    <row r="162" spans="1:28">
      <c r="A162" s="39"/>
      <c r="B162" s="39"/>
      <c r="C162" s="41" t="s">
        <v>233</v>
      </c>
      <c r="D162" s="41" t="s">
        <v>1</v>
      </c>
      <c r="E162" s="42">
        <v>28958</v>
      </c>
      <c r="F162" s="43">
        <v>41</v>
      </c>
      <c r="G162" s="43" t="s">
        <v>271</v>
      </c>
      <c r="H162" s="44">
        <v>3.4722222222222218E-4</v>
      </c>
      <c r="I162" s="54">
        <v>0.13076388888888887</v>
      </c>
      <c r="J162" s="52">
        <f>I162-H162</f>
        <v>0.13041666666666665</v>
      </c>
      <c r="K162" s="41" t="s">
        <v>258</v>
      </c>
      <c r="L162" s="46">
        <f>((2-(J162/$X$1))*1000)</f>
        <v>587.96992481203029</v>
      </c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7"/>
    </row>
    <row r="163" spans="1:28">
      <c r="A163" s="39">
        <v>5</v>
      </c>
      <c r="B163" s="48">
        <f>K163+L164</f>
        <v>1022.384097001993</v>
      </c>
      <c r="C163" s="41" t="s">
        <v>234</v>
      </c>
      <c r="D163" s="41" t="s">
        <v>114</v>
      </c>
      <c r="E163" s="41" t="s">
        <v>236</v>
      </c>
      <c r="F163" s="58">
        <v>43</v>
      </c>
      <c r="G163" s="43" t="s">
        <v>271</v>
      </c>
      <c r="H163" s="41"/>
      <c r="I163" s="54">
        <v>0.17069444444444445</v>
      </c>
      <c r="J163" s="41" t="s">
        <v>257</v>
      </c>
      <c r="K163" s="46">
        <f>((2-(I163/$AA$1))*1000)</f>
        <v>414.36404687667959</v>
      </c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7"/>
    </row>
    <row r="164" spans="1:28">
      <c r="A164" s="39"/>
      <c r="B164" s="39"/>
      <c r="C164" s="41" t="s">
        <v>235</v>
      </c>
      <c r="D164" s="41" t="s">
        <v>236</v>
      </c>
      <c r="E164" s="42">
        <v>28180</v>
      </c>
      <c r="F164" s="43">
        <v>43</v>
      </c>
      <c r="G164" s="43" t="s">
        <v>271</v>
      </c>
      <c r="H164" s="44">
        <v>8.1018518518518505E-4</v>
      </c>
      <c r="I164" s="54">
        <v>0.12937499999999999</v>
      </c>
      <c r="J164" s="52">
        <f>I164-H164</f>
        <v>0.1285648148148148</v>
      </c>
      <c r="K164" s="41" t="s">
        <v>258</v>
      </c>
      <c r="L164" s="46">
        <f>((2-(J164/$X$1))*1000)</f>
        <v>608.02005012531345</v>
      </c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7"/>
    </row>
    <row r="165" spans="1:28">
      <c r="A165" s="39">
        <v>2</v>
      </c>
      <c r="B165" s="48">
        <f>O165+L166</f>
        <v>1827.1132328062413</v>
      </c>
      <c r="C165" s="41" t="s">
        <v>237</v>
      </c>
      <c r="D165" s="41" t="s">
        <v>9</v>
      </c>
      <c r="E165" s="41">
        <v>1996</v>
      </c>
      <c r="F165" s="41" t="s">
        <v>254</v>
      </c>
      <c r="G165" s="52">
        <v>6.8148148148148138E-2</v>
      </c>
      <c r="H165" s="52">
        <v>1.736111111111111E-3</v>
      </c>
      <c r="I165" s="52">
        <f>G165+H165</f>
        <v>6.9884259259259243E-2</v>
      </c>
      <c r="J165" s="52">
        <v>0.15583333333333335</v>
      </c>
      <c r="K165" s="52">
        <v>0</v>
      </c>
      <c r="L165" s="52">
        <f>J165+K165</f>
        <v>0.15583333333333335</v>
      </c>
      <c r="M165" s="52">
        <f>L165-I165</f>
        <v>8.5949074074074108E-2</v>
      </c>
      <c r="N165" s="41" t="s">
        <v>275</v>
      </c>
      <c r="O165" s="46">
        <f>((2-(M165/$P$1))*1000)</f>
        <v>949.79493706689277</v>
      </c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7"/>
    </row>
    <row r="166" spans="1:28">
      <c r="A166" s="39"/>
      <c r="B166" s="39"/>
      <c r="C166" s="41" t="s">
        <v>238</v>
      </c>
      <c r="D166" s="41" t="s">
        <v>9</v>
      </c>
      <c r="E166" s="42">
        <v>35103</v>
      </c>
      <c r="F166" s="43">
        <v>24</v>
      </c>
      <c r="G166" s="43" t="s">
        <v>254</v>
      </c>
      <c r="H166" s="44">
        <v>6.9444444444444436E-4</v>
      </c>
      <c r="I166" s="52">
        <v>0.10438657407407408</v>
      </c>
      <c r="J166" s="52">
        <f>I166-H166</f>
        <v>0.10369212962962963</v>
      </c>
      <c r="K166" s="41" t="s">
        <v>258</v>
      </c>
      <c r="L166" s="46">
        <f>((2-(J166/$X$1))*1000)</f>
        <v>877.3182957393484</v>
      </c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7"/>
    </row>
    <row r="167" spans="1:28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3"/>
  <sheetViews>
    <sheetView workbookViewId="0">
      <selection activeCell="Y70" sqref="Y70"/>
    </sheetView>
  </sheetViews>
  <sheetFormatPr defaultRowHeight="14.4"/>
  <cols>
    <col min="3" max="3" width="17.5546875" customWidth="1"/>
    <col min="4" max="4" width="16.5546875" customWidth="1"/>
    <col min="5" max="5" width="12.109375" customWidth="1"/>
  </cols>
  <sheetData>
    <row r="1" spans="1:26">
      <c r="A1" s="39"/>
      <c r="B1" s="39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54">
        <v>0.10197916666666666</v>
      </c>
      <c r="Q1" s="54">
        <v>5.7893518518518518E-2</v>
      </c>
      <c r="R1" s="54">
        <v>1.9178240740740742E-2</v>
      </c>
      <c r="S1" s="54">
        <v>4.5995370370370374E-2</v>
      </c>
      <c r="T1" s="54">
        <v>7.7662037037037043E-2</v>
      </c>
      <c r="U1" s="54">
        <v>3.8657407407407404E-2</v>
      </c>
      <c r="V1" s="54">
        <v>8.1851851851851856E-2</v>
      </c>
      <c r="W1" s="54">
        <v>0.11412037037037037</v>
      </c>
      <c r="X1" s="54">
        <v>2.5613425925925925E-2</v>
      </c>
      <c r="Y1" s="54">
        <v>6.8587962962962962E-2</v>
      </c>
      <c r="Z1" s="54">
        <v>0.15162037037037038</v>
      </c>
    </row>
    <row r="2" spans="1:26">
      <c r="A2" s="39">
        <v>11</v>
      </c>
      <c r="B2" s="48">
        <f>O2+L3</f>
        <v>698.74251497005969</v>
      </c>
      <c r="C2" s="41" t="s">
        <v>0</v>
      </c>
      <c r="D2" s="41" t="s">
        <v>1</v>
      </c>
      <c r="E2" s="41">
        <v>1964</v>
      </c>
      <c r="F2" s="41" t="s">
        <v>289</v>
      </c>
      <c r="G2" s="52">
        <v>1.8599537037037036E-2</v>
      </c>
      <c r="H2" s="52">
        <v>5.3240740740740744E-4</v>
      </c>
      <c r="I2" s="52">
        <f>G2+H2</f>
        <v>1.9131944444444444E-2</v>
      </c>
      <c r="J2" s="52">
        <v>8.6724537037037031E-2</v>
      </c>
      <c r="K2" s="52">
        <v>0</v>
      </c>
      <c r="L2" s="52">
        <f>J2+K2</f>
        <v>8.6724537037037031E-2</v>
      </c>
      <c r="M2" s="52">
        <f>L2-I2</f>
        <v>6.7592592592592593E-2</v>
      </c>
      <c r="N2" s="41" t="s">
        <v>243</v>
      </c>
      <c r="O2" s="46">
        <v>20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>
      <c r="A3" s="39"/>
      <c r="B3" s="40"/>
      <c r="C3" s="41" t="s">
        <v>0</v>
      </c>
      <c r="D3" s="41" t="s">
        <v>1</v>
      </c>
      <c r="E3" s="42">
        <v>23408</v>
      </c>
      <c r="F3" s="43">
        <v>56</v>
      </c>
      <c r="G3" s="43" t="s">
        <v>289</v>
      </c>
      <c r="H3" s="44">
        <v>7.5231481481481503E-3</v>
      </c>
      <c r="I3" s="45">
        <v>5.859953703703704E-2</v>
      </c>
      <c r="J3" s="45">
        <f>I3-H3</f>
        <v>5.1076388888888893E-2</v>
      </c>
      <c r="K3" s="41" t="s">
        <v>245</v>
      </c>
      <c r="L3" s="46">
        <f>((2-(J3/$U$1))*1000)</f>
        <v>678.74251497005969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>
      <c r="A4" s="39">
        <v>6</v>
      </c>
      <c r="B4" s="48">
        <f>K4+L5</f>
        <v>1597.6702717475127</v>
      </c>
      <c r="C4" s="50" t="s">
        <v>2</v>
      </c>
      <c r="D4" s="50" t="s">
        <v>3</v>
      </c>
      <c r="E4" s="50" t="s">
        <v>5</v>
      </c>
      <c r="F4" s="43">
        <v>37</v>
      </c>
      <c r="G4" s="43" t="s">
        <v>289</v>
      </c>
      <c r="H4" s="41"/>
      <c r="I4" s="49">
        <v>3.5335648148148151E-2</v>
      </c>
      <c r="J4" s="41" t="s">
        <v>240</v>
      </c>
      <c r="K4" s="46">
        <f>((2-(I4/$X$1))*1000)</f>
        <v>620.42476276547666</v>
      </c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>
      <c r="A5" s="39"/>
      <c r="B5" s="40"/>
      <c r="C5" s="50" t="s">
        <v>4</v>
      </c>
      <c r="D5" s="50" t="s">
        <v>5</v>
      </c>
      <c r="E5" s="42">
        <v>30444</v>
      </c>
      <c r="F5" s="51">
        <v>37</v>
      </c>
      <c r="G5" s="43" t="s">
        <v>289</v>
      </c>
      <c r="H5" s="44">
        <v>1.261574074074075E-2</v>
      </c>
      <c r="I5" s="45">
        <v>5.2152777777777777E-2</v>
      </c>
      <c r="J5" s="45">
        <f>I5-H5</f>
        <v>3.9537037037037023E-2</v>
      </c>
      <c r="K5" s="41" t="s">
        <v>245</v>
      </c>
      <c r="L5" s="46">
        <f>((2-(J5/$U$1))*1000)</f>
        <v>977.2455089820362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>
      <c r="A6" s="39">
        <v>2</v>
      </c>
      <c r="B6" s="48">
        <f>K6+L7+O8+R9</f>
        <v>2794.7988504200016</v>
      </c>
      <c r="C6" s="41" t="s">
        <v>6</v>
      </c>
      <c r="D6" s="41" t="s">
        <v>7</v>
      </c>
      <c r="E6" s="41" t="s">
        <v>9</v>
      </c>
      <c r="F6" s="43">
        <v>39</v>
      </c>
      <c r="G6" s="43" t="s">
        <v>289</v>
      </c>
      <c r="H6" s="41" t="s">
        <v>246</v>
      </c>
      <c r="I6" s="49">
        <v>3.5763888888888887E-2</v>
      </c>
      <c r="J6" s="41" t="s">
        <v>240</v>
      </c>
      <c r="K6" s="46">
        <f>((2-(I6/$X$1))*1000)</f>
        <v>603.70537731586091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>
      <c r="A7" s="39"/>
      <c r="B7" s="40"/>
      <c r="C7" s="41" t="s">
        <v>8</v>
      </c>
      <c r="D7" s="41" t="s">
        <v>9</v>
      </c>
      <c r="E7" s="42">
        <v>29817</v>
      </c>
      <c r="F7" s="43">
        <v>39</v>
      </c>
      <c r="G7" s="43" t="s">
        <v>289</v>
      </c>
      <c r="H7" s="44">
        <v>8.1018518518518549E-3</v>
      </c>
      <c r="I7" s="45">
        <v>5.2314814814814814E-2</v>
      </c>
      <c r="J7" s="45">
        <f>I7-H7</f>
        <v>4.4212962962962961E-2</v>
      </c>
      <c r="K7" s="41" t="s">
        <v>245</v>
      </c>
      <c r="L7" s="46">
        <f>((2-(J7/$U$1))*1000)</f>
        <v>856.28742514970054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>
      <c r="A8" s="39"/>
      <c r="B8" s="39"/>
      <c r="C8" s="41" t="s">
        <v>10</v>
      </c>
      <c r="D8" s="41" t="s">
        <v>9</v>
      </c>
      <c r="E8" s="41">
        <v>1981</v>
      </c>
      <c r="F8" s="41" t="s">
        <v>289</v>
      </c>
      <c r="G8" s="52">
        <v>1.2083333333333333E-2</v>
      </c>
      <c r="H8" s="52">
        <v>1.8865740740740742E-3</v>
      </c>
      <c r="I8" s="52">
        <f>G8+H8</f>
        <v>1.3969907407407407E-2</v>
      </c>
      <c r="J8" s="52">
        <v>4.1747685185185186E-2</v>
      </c>
      <c r="K8" s="52">
        <v>3.9351851851851852E-4</v>
      </c>
      <c r="L8" s="52">
        <f>J8+K8</f>
        <v>4.2141203703703702E-2</v>
      </c>
      <c r="M8" s="52">
        <f>L8-I8</f>
        <v>2.8171296296296295E-2</v>
      </c>
      <c r="N8" s="41" t="s">
        <v>243</v>
      </c>
      <c r="O8" s="46">
        <f>((2-(M8/$R$1))*1000)</f>
        <v>531.08026554013304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>
      <c r="A9" s="39"/>
      <c r="B9" s="40"/>
      <c r="C9" s="52" t="s">
        <v>10</v>
      </c>
      <c r="D9" s="52" t="s">
        <v>9</v>
      </c>
      <c r="E9" s="42">
        <v>29817</v>
      </c>
      <c r="F9" s="57">
        <v>38</v>
      </c>
      <c r="G9" s="44" t="s">
        <v>290</v>
      </c>
      <c r="H9" s="52">
        <v>6.9444444444444447E-4</v>
      </c>
      <c r="I9" s="52">
        <v>9.2824074074074076E-3</v>
      </c>
      <c r="J9" s="52">
        <f>I9-H9</f>
        <v>8.5879629629629639E-3</v>
      </c>
      <c r="K9" s="52">
        <v>0.49027777777777781</v>
      </c>
      <c r="L9" s="52">
        <v>0.55486111111111114</v>
      </c>
      <c r="M9" s="52">
        <f>L9-K9</f>
        <v>6.4583333333333326E-2</v>
      </c>
      <c r="N9" s="52">
        <f>P9-M9-J9</f>
        <v>1.9733796296296305E-2</v>
      </c>
      <c r="O9" s="52">
        <v>9.3599537037037037E-2</v>
      </c>
      <c r="P9" s="52">
        <f>O9-H9</f>
        <v>9.2905092592592595E-2</v>
      </c>
      <c r="Q9" s="41" t="s">
        <v>249</v>
      </c>
      <c r="R9" s="46">
        <f>((2-(P9/$T$1))*1000)</f>
        <v>803.7257824143071</v>
      </c>
      <c r="S9" s="41"/>
      <c r="T9" s="41"/>
      <c r="U9" s="41"/>
      <c r="V9" s="41"/>
      <c r="W9" s="41"/>
      <c r="X9" s="41"/>
      <c r="Y9" s="41"/>
      <c r="Z9" s="41"/>
    </row>
    <row r="10" spans="1:26">
      <c r="A10" s="39">
        <v>13</v>
      </c>
      <c r="B10" s="48">
        <f>K10+O11+L12</f>
        <v>289.40119760479053</v>
      </c>
      <c r="C10" s="41" t="s">
        <v>11</v>
      </c>
      <c r="D10" s="41" t="s">
        <v>12</v>
      </c>
      <c r="E10" s="41" t="s">
        <v>1</v>
      </c>
      <c r="F10" s="43">
        <v>57</v>
      </c>
      <c r="G10" s="43" t="s">
        <v>289</v>
      </c>
      <c r="H10" s="41"/>
      <c r="I10" s="49">
        <v>5.0740740740740746E-2</v>
      </c>
      <c r="J10" s="41" t="s">
        <v>240</v>
      </c>
      <c r="K10" s="41">
        <v>20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>
      <c r="A11" s="39"/>
      <c r="B11" s="39"/>
      <c r="C11" s="41" t="s">
        <v>13</v>
      </c>
      <c r="D11" s="41" t="s">
        <v>1</v>
      </c>
      <c r="E11" s="41">
        <v>1963</v>
      </c>
      <c r="F11" s="41" t="s">
        <v>289</v>
      </c>
      <c r="G11" s="52">
        <v>5.2546296296296299E-3</v>
      </c>
      <c r="H11" s="52">
        <v>2.0138888888888888E-3</v>
      </c>
      <c r="I11" s="52">
        <f>G11+H11</f>
        <v>7.2685185185185188E-3</v>
      </c>
      <c r="J11" s="52">
        <v>4.9421296296296297E-2</v>
      </c>
      <c r="K11" s="52">
        <v>7.5231481481481471E-4</v>
      </c>
      <c r="L11" s="52">
        <f>J11+K11</f>
        <v>5.0173611111111113E-2</v>
      </c>
      <c r="M11" s="52">
        <f>L11-I11</f>
        <v>4.2905092592592592E-2</v>
      </c>
      <c r="N11" s="41" t="s">
        <v>243</v>
      </c>
      <c r="O11" s="46">
        <v>20</v>
      </c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>
      <c r="A12" s="39"/>
      <c r="B12" s="40"/>
      <c r="C12" s="41" t="s">
        <v>14</v>
      </c>
      <c r="D12" s="41" t="s">
        <v>1</v>
      </c>
      <c r="E12" s="42">
        <v>23158</v>
      </c>
      <c r="F12" s="43">
        <v>57</v>
      </c>
      <c r="G12" s="43" t="s">
        <v>289</v>
      </c>
      <c r="H12" s="44">
        <v>9.143518518518523E-3</v>
      </c>
      <c r="I12" s="45">
        <v>7.6817129629629624E-2</v>
      </c>
      <c r="J12" s="45">
        <f>I12-H12</f>
        <v>6.7673611111111101E-2</v>
      </c>
      <c r="K12" s="41" t="s">
        <v>245</v>
      </c>
      <c r="L12" s="46">
        <f>((2-(J12/$U$1))*1000)</f>
        <v>249.40119760479053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>
      <c r="A13" s="39">
        <v>12</v>
      </c>
      <c r="B13" s="48">
        <f>O13+L14</f>
        <v>556.62330316742077</v>
      </c>
      <c r="C13" s="41" t="s">
        <v>15</v>
      </c>
      <c r="D13" s="41" t="s">
        <v>5</v>
      </c>
      <c r="E13" s="41">
        <v>1973</v>
      </c>
      <c r="F13" s="41" t="s">
        <v>289</v>
      </c>
      <c r="G13" s="52">
        <v>5.2546296296296299E-3</v>
      </c>
      <c r="H13" s="52">
        <v>4.3981481481481481E-4</v>
      </c>
      <c r="I13" s="52">
        <f>G13+H13</f>
        <v>5.6944444444444447E-3</v>
      </c>
      <c r="J13" s="52">
        <v>4.5231481481481484E-2</v>
      </c>
      <c r="K13" s="52">
        <v>4.1666666666666669E-4</v>
      </c>
      <c r="L13" s="52">
        <f>J13+K13</f>
        <v>4.5648148148148153E-2</v>
      </c>
      <c r="M13" s="52">
        <f>L13-I13</f>
        <v>3.9953703703703707E-2</v>
      </c>
      <c r="N13" s="41" t="s">
        <v>243</v>
      </c>
      <c r="O13" s="46">
        <v>20</v>
      </c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>
      <c r="A14" s="39"/>
      <c r="B14" s="39"/>
      <c r="C14" s="41" t="s">
        <v>16</v>
      </c>
      <c r="D14" s="41" t="s">
        <v>5</v>
      </c>
      <c r="E14" s="42">
        <v>26854</v>
      </c>
      <c r="F14" s="43">
        <v>47</v>
      </c>
      <c r="G14" s="43" t="s">
        <v>291</v>
      </c>
      <c r="H14" s="44">
        <v>3.2407407407407406E-3</v>
      </c>
      <c r="I14" s="44">
        <v>0.12302083333333334</v>
      </c>
      <c r="J14" s="44">
        <f>I14-H14</f>
        <v>0.1197800925925926</v>
      </c>
      <c r="K14" s="41" t="s">
        <v>253</v>
      </c>
      <c r="L14" s="46">
        <f>((2-(J14/$V$1))*1000)</f>
        <v>536.62330316742077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>
      <c r="A15" s="39">
        <v>4</v>
      </c>
      <c r="B15" s="48">
        <f>K15+O16+L17</f>
        <v>2298.9278470992708</v>
      </c>
      <c r="C15" s="41" t="s">
        <v>17</v>
      </c>
      <c r="D15" s="41" t="s">
        <v>18</v>
      </c>
      <c r="E15" s="41" t="s">
        <v>1</v>
      </c>
      <c r="F15" s="53">
        <v>30</v>
      </c>
      <c r="G15" s="43" t="s">
        <v>290</v>
      </c>
      <c r="H15" s="41"/>
      <c r="I15" s="54">
        <v>8.0914351851851848E-2</v>
      </c>
      <c r="J15" s="41" t="s">
        <v>251</v>
      </c>
      <c r="K15" s="46">
        <f>((2-(I15/$Y$1))*1000)</f>
        <v>820.28349645629442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>
      <c r="A16" s="39"/>
      <c r="B16" s="39"/>
      <c r="C16" s="41" t="s">
        <v>19</v>
      </c>
      <c r="D16" s="41" t="s">
        <v>1</v>
      </c>
      <c r="E16" s="41">
        <v>1989</v>
      </c>
      <c r="F16" s="41" t="s">
        <v>290</v>
      </c>
      <c r="G16" s="52">
        <v>4.5231481481481484E-2</v>
      </c>
      <c r="H16" s="52">
        <v>1.7013888888888892E-3</v>
      </c>
      <c r="I16" s="52">
        <f>G16+H16</f>
        <v>4.6932870370370375E-2</v>
      </c>
      <c r="J16" s="52">
        <v>0.12266203703703704</v>
      </c>
      <c r="K16" s="52">
        <v>1.9675925925925926E-4</v>
      </c>
      <c r="L16" s="52">
        <f>J16+K16</f>
        <v>0.1228587962962963</v>
      </c>
      <c r="M16" s="52">
        <f>L16-I16</f>
        <v>7.5925925925925924E-2</v>
      </c>
      <c r="N16" s="41" t="s">
        <v>248</v>
      </c>
      <c r="O16" s="46">
        <f>((2-(M16/$Q$1))*1000)</f>
        <v>688.52459016393448</v>
      </c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>
      <c r="A17" s="39"/>
      <c r="B17" s="40"/>
      <c r="C17" s="41" t="s">
        <v>20</v>
      </c>
      <c r="D17" s="41" t="s">
        <v>1</v>
      </c>
      <c r="E17" s="42">
        <v>32509</v>
      </c>
      <c r="F17" s="43">
        <v>31</v>
      </c>
      <c r="G17" s="43" t="s">
        <v>289</v>
      </c>
      <c r="H17" s="44">
        <v>1.1574074074074082E-2</v>
      </c>
      <c r="I17" s="45">
        <v>5.8344907407407408E-2</v>
      </c>
      <c r="J17" s="45">
        <f>I17-H17</f>
        <v>4.6770833333333324E-2</v>
      </c>
      <c r="K17" s="41" t="s">
        <v>245</v>
      </c>
      <c r="L17" s="46">
        <f>((2-(J17/$U$1))*1000)</f>
        <v>790.11976047904193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>
      <c r="A18" s="39">
        <v>3</v>
      </c>
      <c r="B18" s="48">
        <f>K18+O19+L20</f>
        <v>2386.091407247287</v>
      </c>
      <c r="C18" s="41" t="s">
        <v>21</v>
      </c>
      <c r="D18" s="41" t="s">
        <v>22</v>
      </c>
      <c r="E18" s="41" t="s">
        <v>1</v>
      </c>
      <c r="F18" s="53">
        <v>62</v>
      </c>
      <c r="G18" s="43" t="s">
        <v>292</v>
      </c>
      <c r="H18" s="41"/>
      <c r="I18" s="54">
        <v>7.7303240740740742E-2</v>
      </c>
      <c r="J18" s="41" t="s">
        <v>251</v>
      </c>
      <c r="K18" s="46">
        <f>((2-(I18/$Y$1))*1000)</f>
        <v>872.93283833952069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>
      <c r="A19" s="39"/>
      <c r="B19" s="39"/>
      <c r="C19" s="41" t="s">
        <v>23</v>
      </c>
      <c r="D19" s="41" t="s">
        <v>1</v>
      </c>
      <c r="E19" s="41">
        <v>1958</v>
      </c>
      <c r="F19" s="41" t="s">
        <v>292</v>
      </c>
      <c r="G19" s="52">
        <v>4.7326388888888883E-2</v>
      </c>
      <c r="H19" s="52">
        <v>1.0763888888888889E-3</v>
      </c>
      <c r="I19" s="52">
        <f>G19+H19</f>
        <v>4.8402777777777774E-2</v>
      </c>
      <c r="J19" s="52">
        <v>0.12833333333333333</v>
      </c>
      <c r="K19" s="52">
        <v>2.199074074074074E-4</v>
      </c>
      <c r="L19" s="52">
        <f>J19+K19</f>
        <v>0.12855324074074073</v>
      </c>
      <c r="M19" s="52">
        <f>L19-I19</f>
        <v>8.0150462962962965E-2</v>
      </c>
      <c r="N19" s="41" t="s">
        <v>248</v>
      </c>
      <c r="O19" s="46">
        <f>((2-(M19/$Q$1))*1000)</f>
        <v>615.55377848860451</v>
      </c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>
      <c r="A20" s="39"/>
      <c r="B20" s="40"/>
      <c r="C20" s="41" t="s">
        <v>23</v>
      </c>
      <c r="D20" s="41" t="s">
        <v>1</v>
      </c>
      <c r="E20" s="42">
        <v>21418</v>
      </c>
      <c r="F20" s="43">
        <v>62</v>
      </c>
      <c r="G20" s="43" t="s">
        <v>289</v>
      </c>
      <c r="H20" s="44">
        <v>6.712962962962964E-3</v>
      </c>
      <c r="I20" s="45">
        <v>4.9328703703703701E-2</v>
      </c>
      <c r="J20" s="45">
        <f>I20-H20</f>
        <v>4.2615740740740739E-2</v>
      </c>
      <c r="K20" s="41" t="s">
        <v>245</v>
      </c>
      <c r="L20" s="46">
        <f>((2-(J20/$U$1))*1000)</f>
        <v>897.60479041916176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>
      <c r="A21" s="39">
        <v>5</v>
      </c>
      <c r="B21" s="48">
        <f>K21+L22</f>
        <v>1644.3741527338452</v>
      </c>
      <c r="C21" s="41" t="s">
        <v>24</v>
      </c>
      <c r="D21" s="41" t="s">
        <v>25</v>
      </c>
      <c r="E21" s="41" t="s">
        <v>27</v>
      </c>
      <c r="F21" s="43">
        <v>11</v>
      </c>
      <c r="G21" s="43" t="s">
        <v>293</v>
      </c>
      <c r="H21" s="41" t="s">
        <v>266</v>
      </c>
      <c r="I21" s="49">
        <v>3.4722222222222224E-2</v>
      </c>
      <c r="J21" s="41" t="s">
        <v>240</v>
      </c>
      <c r="K21" s="46">
        <f>((2-(I21/$X$1))*1000)</f>
        <v>644.37415273384534</v>
      </c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>
      <c r="A22" s="39"/>
      <c r="B22" s="40"/>
      <c r="C22" s="41" t="s">
        <v>26</v>
      </c>
      <c r="D22" s="41" t="s">
        <v>27</v>
      </c>
      <c r="E22" s="42">
        <v>39735</v>
      </c>
      <c r="F22" s="43">
        <v>11</v>
      </c>
      <c r="G22" s="43" t="s">
        <v>294</v>
      </c>
      <c r="H22" s="44">
        <v>1.1689814814814814E-2</v>
      </c>
      <c r="I22" s="45">
        <v>5.0347222222222217E-2</v>
      </c>
      <c r="J22" s="45">
        <f>I22-H22</f>
        <v>3.8657407407407404E-2</v>
      </c>
      <c r="K22" s="41" t="s">
        <v>245</v>
      </c>
      <c r="L22" s="41">
        <f>((2-(J22/$U$1))*1000)</f>
        <v>1000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>
      <c r="A23" s="39">
        <v>10</v>
      </c>
      <c r="B23" s="48">
        <f>K23+O24</f>
        <v>1151.5257540276759</v>
      </c>
      <c r="C23" s="41" t="s">
        <v>28</v>
      </c>
      <c r="D23" s="41" t="s">
        <v>22</v>
      </c>
      <c r="E23" s="41" t="s">
        <v>5</v>
      </c>
      <c r="F23" s="43">
        <v>39</v>
      </c>
      <c r="G23" s="43" t="s">
        <v>289</v>
      </c>
      <c r="H23" s="41"/>
      <c r="I23" s="49">
        <v>4.0312499999999994E-2</v>
      </c>
      <c r="J23" s="41" t="s">
        <v>240</v>
      </c>
      <c r="K23" s="46">
        <f>((2-(I23/$X$1))*1000)</f>
        <v>426.11839132399479</v>
      </c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>
      <c r="A24" s="39"/>
      <c r="B24" s="39"/>
      <c r="C24" s="41" t="s">
        <v>29</v>
      </c>
      <c r="D24" s="41" t="s">
        <v>5</v>
      </c>
      <c r="E24" s="41">
        <v>1981</v>
      </c>
      <c r="F24" s="41" t="s">
        <v>289</v>
      </c>
      <c r="G24" s="52">
        <v>3.1597222222222222E-3</v>
      </c>
      <c r="H24" s="52">
        <v>2.0601851851851853E-3</v>
      </c>
      <c r="I24" s="52">
        <f>G24+H24</f>
        <v>5.2199074074074075E-3</v>
      </c>
      <c r="J24" s="52">
        <v>2.8958333333333336E-2</v>
      </c>
      <c r="K24" s="52">
        <v>7.0601851851851847E-4</v>
      </c>
      <c r="L24" s="52">
        <f>J24+K24</f>
        <v>2.9664351851851855E-2</v>
      </c>
      <c r="M24" s="52">
        <f>L24-I24</f>
        <v>2.4444444444444449E-2</v>
      </c>
      <c r="N24" s="41" t="s">
        <v>243</v>
      </c>
      <c r="O24" s="46">
        <f>((2-(M24/$R$1))*1000)</f>
        <v>725.4073627036812</v>
      </c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>
      <c r="A25" s="39">
        <v>14</v>
      </c>
      <c r="B25" s="48">
        <f>K25+Q26+L27+O28</f>
        <v>245.7070961248113</v>
      </c>
      <c r="C25" s="41" t="s">
        <v>30</v>
      </c>
      <c r="D25" s="41" t="s">
        <v>31</v>
      </c>
      <c r="E25" s="41" t="s">
        <v>1</v>
      </c>
      <c r="F25" s="43">
        <v>29</v>
      </c>
      <c r="G25" s="43" t="s">
        <v>289</v>
      </c>
      <c r="H25" s="41"/>
      <c r="I25" s="49">
        <v>7.8472222222222221E-2</v>
      </c>
      <c r="J25" s="41" t="s">
        <v>240</v>
      </c>
      <c r="K25" s="41">
        <v>20</v>
      </c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>
      <c r="A26" s="39"/>
      <c r="B26" s="39"/>
      <c r="C26" s="41" t="s">
        <v>32</v>
      </c>
      <c r="D26" s="41" t="s">
        <v>1</v>
      </c>
      <c r="E26" s="42">
        <v>33239</v>
      </c>
      <c r="F26" s="43">
        <v>29</v>
      </c>
      <c r="G26" s="43" t="s">
        <v>289</v>
      </c>
      <c r="H26" s="52">
        <v>2.7777777777777779E-3</v>
      </c>
      <c r="I26" s="52">
        <v>1.2569444444444446E-2</v>
      </c>
      <c r="J26" s="52">
        <f>I26-H26</f>
        <v>9.7916666666666673E-3</v>
      </c>
      <c r="K26" s="52">
        <v>7.1527777777777787E-2</v>
      </c>
      <c r="L26" s="52">
        <f>K26-I26</f>
        <v>5.8958333333333342E-2</v>
      </c>
      <c r="M26" s="52">
        <f>O26-L26-J26</f>
        <v>1.4699074074074069E-2</v>
      </c>
      <c r="N26" s="52">
        <v>8.622685185185186E-2</v>
      </c>
      <c r="O26" s="52">
        <f>N26-H26</f>
        <v>8.3449074074074078E-2</v>
      </c>
      <c r="P26" s="41" t="s">
        <v>244</v>
      </c>
      <c r="Q26" s="46">
        <f>((2-(O26/$S$1))*1000)</f>
        <v>185.7070961248113</v>
      </c>
      <c r="R26" s="41"/>
      <c r="S26" s="41"/>
      <c r="T26" s="41"/>
      <c r="U26" s="41"/>
      <c r="V26" s="41"/>
      <c r="W26" s="41"/>
      <c r="X26" s="41"/>
      <c r="Y26" s="41"/>
      <c r="Z26" s="41"/>
    </row>
    <row r="27" spans="1:26">
      <c r="A27" s="39"/>
      <c r="B27" s="40"/>
      <c r="C27" s="41" t="s">
        <v>32</v>
      </c>
      <c r="D27" s="41" t="s">
        <v>1</v>
      </c>
      <c r="E27" s="42">
        <v>33239</v>
      </c>
      <c r="F27" s="43">
        <v>29</v>
      </c>
      <c r="G27" s="43" t="s">
        <v>289</v>
      </c>
      <c r="H27" s="44">
        <v>7.8703703703703731E-3</v>
      </c>
      <c r="I27" s="45">
        <v>9.4675925925925927E-2</v>
      </c>
      <c r="J27" s="45">
        <f>I27-H27</f>
        <v>8.6805555555555552E-2</v>
      </c>
      <c r="K27" s="41" t="s">
        <v>245</v>
      </c>
      <c r="L27" s="46">
        <v>20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>
      <c r="A28" s="39"/>
      <c r="B28" s="39"/>
      <c r="C28" s="41" t="s">
        <v>33</v>
      </c>
      <c r="D28" s="41" t="s">
        <v>1</v>
      </c>
      <c r="E28" s="41">
        <v>1991</v>
      </c>
      <c r="F28" s="41" t="s">
        <v>289</v>
      </c>
      <c r="G28" s="52">
        <v>1.2083333333333333E-2</v>
      </c>
      <c r="H28" s="52">
        <v>8.7962962962962962E-4</v>
      </c>
      <c r="I28" s="52">
        <f>G28+H28</f>
        <v>1.2962962962962963E-2</v>
      </c>
      <c r="J28" s="52">
        <v>8.7581018518518516E-2</v>
      </c>
      <c r="K28" s="52">
        <v>1.712962962962963E-3</v>
      </c>
      <c r="L28" s="52">
        <f>J28+K28</f>
        <v>8.9293981481481474E-2</v>
      </c>
      <c r="M28" s="52">
        <f>L28-I28</f>
        <v>7.6331018518518506E-2</v>
      </c>
      <c r="N28" s="41" t="s">
        <v>243</v>
      </c>
      <c r="O28" s="46">
        <v>20</v>
      </c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>
      <c r="A29" s="39">
        <v>15</v>
      </c>
      <c r="B29" s="48">
        <f>K29+O30</f>
        <v>40</v>
      </c>
      <c r="C29" s="41" t="s">
        <v>34</v>
      </c>
      <c r="D29" s="41" t="s">
        <v>35</v>
      </c>
      <c r="E29" s="41" t="s">
        <v>37</v>
      </c>
      <c r="F29" s="43">
        <v>45</v>
      </c>
      <c r="G29" s="43" t="s">
        <v>289</v>
      </c>
      <c r="H29" s="41" t="s">
        <v>252</v>
      </c>
      <c r="I29" s="49">
        <v>6.084490740740741E-2</v>
      </c>
      <c r="J29" s="41" t="s">
        <v>240</v>
      </c>
      <c r="K29" s="41">
        <v>20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>
      <c r="A30" s="39"/>
      <c r="B30" s="39"/>
      <c r="C30" s="41" t="s">
        <v>36</v>
      </c>
      <c r="D30" s="41" t="s">
        <v>37</v>
      </c>
      <c r="E30" s="42">
        <v>27564</v>
      </c>
      <c r="F30" s="41" t="s">
        <v>289</v>
      </c>
      <c r="G30" s="52">
        <v>1.5671296296296298E-2</v>
      </c>
      <c r="H30" s="52">
        <v>1.273148148148148E-4</v>
      </c>
      <c r="I30" s="52">
        <f>G30+H30</f>
        <v>1.5798611111111114E-2</v>
      </c>
      <c r="J30" s="52">
        <v>7.2314814814814818E-2</v>
      </c>
      <c r="K30" s="52">
        <v>3.3564814814814812E-4</v>
      </c>
      <c r="L30" s="52">
        <f>J30+K30</f>
        <v>7.2650462962962972E-2</v>
      </c>
      <c r="M30" s="52">
        <f>L30-I30</f>
        <v>5.6851851851851862E-2</v>
      </c>
      <c r="N30" s="41" t="s">
        <v>243</v>
      </c>
      <c r="O30" s="46">
        <v>20</v>
      </c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>
      <c r="A31" s="39">
        <v>9</v>
      </c>
      <c r="B31" s="48">
        <f>Q31+L32</f>
        <v>1234.5357096576852</v>
      </c>
      <c r="C31" s="41" t="s">
        <v>38</v>
      </c>
      <c r="D31" s="41" t="s">
        <v>1</v>
      </c>
      <c r="E31" s="42">
        <v>32710</v>
      </c>
      <c r="F31" s="43">
        <v>31</v>
      </c>
      <c r="G31" s="43" t="s">
        <v>289</v>
      </c>
      <c r="H31" s="52">
        <v>1.0763888888888891E-2</v>
      </c>
      <c r="I31" s="52">
        <v>2.056712962962963E-2</v>
      </c>
      <c r="J31" s="52">
        <f>I31-H31</f>
        <v>9.8032407407407391E-3</v>
      </c>
      <c r="K31" s="52">
        <v>6.4120370370370369E-2</v>
      </c>
      <c r="L31" s="52">
        <f>K31-I31</f>
        <v>4.355324074074074E-2</v>
      </c>
      <c r="M31" s="52">
        <f>O31-L31-J31</f>
        <v>1.2905092592592591E-2</v>
      </c>
      <c r="N31" s="52">
        <v>7.7025462962962962E-2</v>
      </c>
      <c r="O31" s="52">
        <f>N31-H31</f>
        <v>6.626157407407407E-2</v>
      </c>
      <c r="P31" s="41" t="s">
        <v>244</v>
      </c>
      <c r="Q31" s="46">
        <f>((2-(O31/$S$1))*1000)</f>
        <v>559.38600905888291</v>
      </c>
      <c r="R31" s="41"/>
      <c r="S31" s="41"/>
      <c r="T31" s="41"/>
      <c r="U31" s="41"/>
      <c r="V31" s="41"/>
      <c r="W31" s="41"/>
      <c r="X31" s="41"/>
      <c r="Y31" s="41"/>
      <c r="Z31" s="41"/>
    </row>
    <row r="32" spans="1:26">
      <c r="A32" s="39"/>
      <c r="B32" s="40"/>
      <c r="C32" s="41" t="s">
        <v>38</v>
      </c>
      <c r="D32" s="41" t="s">
        <v>1</v>
      </c>
      <c r="E32" s="42">
        <v>32710</v>
      </c>
      <c r="F32" s="43">
        <v>31</v>
      </c>
      <c r="G32" s="43" t="s">
        <v>289</v>
      </c>
      <c r="H32" s="44">
        <v>7.7546296296296321E-3</v>
      </c>
      <c r="I32" s="45">
        <v>5.8969907407407408E-2</v>
      </c>
      <c r="J32" s="45">
        <f>I32-H32</f>
        <v>5.1215277777777776E-2</v>
      </c>
      <c r="K32" s="41" t="s">
        <v>245</v>
      </c>
      <c r="L32" s="46">
        <f>((2-(J32/$U$1))*1000)</f>
        <v>675.14970059880227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A33" s="39">
        <v>1</v>
      </c>
      <c r="B33" s="48">
        <f>K33+O34+Q35+L36</f>
        <v>3638.4779091625296</v>
      </c>
      <c r="C33" s="41" t="s">
        <v>39</v>
      </c>
      <c r="D33" s="41" t="s">
        <v>40</v>
      </c>
      <c r="E33" s="41" t="s">
        <v>1</v>
      </c>
      <c r="F33" s="58">
        <v>32</v>
      </c>
      <c r="G33" s="43" t="s">
        <v>290</v>
      </c>
      <c r="H33" s="41" t="s">
        <v>295</v>
      </c>
      <c r="I33" s="54">
        <v>0.15162037037037038</v>
      </c>
      <c r="J33" s="41" t="s">
        <v>257</v>
      </c>
      <c r="K33" s="41">
        <f>((2-(I33/$Z$1))*1000)</f>
        <v>1000</v>
      </c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A34" s="39"/>
      <c r="B34" s="39"/>
      <c r="C34" s="41" t="s">
        <v>41</v>
      </c>
      <c r="D34" s="41" t="s">
        <v>1</v>
      </c>
      <c r="E34" s="41">
        <v>1988</v>
      </c>
      <c r="F34" s="41" t="s">
        <v>289</v>
      </c>
      <c r="G34" s="52">
        <v>5.2546296296296299E-3</v>
      </c>
      <c r="H34" s="52">
        <v>1.1689814814814816E-3</v>
      </c>
      <c r="I34" s="52">
        <f>G34+H34</f>
        <v>6.4236111111111117E-3</v>
      </c>
      <c r="J34" s="52">
        <v>3.1053240740740742E-2</v>
      </c>
      <c r="K34" s="52">
        <v>9.2592592592592588E-5</v>
      </c>
      <c r="L34" s="52">
        <f>J34+K34</f>
        <v>3.1145833333333334E-2</v>
      </c>
      <c r="M34" s="52">
        <f>L34-I34</f>
        <v>2.4722222222222222E-2</v>
      </c>
      <c r="N34" s="41" t="s">
        <v>243</v>
      </c>
      <c r="O34" s="46">
        <f>((2-(M34/$R$1))*1000)</f>
        <v>710.92335546167783</v>
      </c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A35" s="39"/>
      <c r="B35" s="39"/>
      <c r="C35" s="41" t="s">
        <v>41</v>
      </c>
      <c r="D35" s="41" t="s">
        <v>1</v>
      </c>
      <c r="E35" s="42">
        <v>32146</v>
      </c>
      <c r="F35" s="43">
        <v>32</v>
      </c>
      <c r="G35" s="43" t="s">
        <v>289</v>
      </c>
      <c r="H35" s="52">
        <v>8.3333333333333332E-3</v>
      </c>
      <c r="I35" s="52">
        <v>1.695601851851852E-2</v>
      </c>
      <c r="J35" s="52">
        <f>I35-H35</f>
        <v>8.6226851851851864E-3</v>
      </c>
      <c r="K35" s="52">
        <v>4.8668981481481487E-2</v>
      </c>
      <c r="L35" s="52">
        <f>K35-I35</f>
        <v>3.1712962962962971E-2</v>
      </c>
      <c r="M35" s="52">
        <f>O35-L35-J35</f>
        <v>8.8541666666666612E-3</v>
      </c>
      <c r="N35" s="52">
        <v>5.752314814814815E-2</v>
      </c>
      <c r="O35" s="52">
        <f>N35-H35</f>
        <v>4.9189814814814818E-2</v>
      </c>
      <c r="P35" s="41" t="s">
        <v>244</v>
      </c>
      <c r="Q35" s="46">
        <f>((2-(O35/$S$1))*1000)</f>
        <v>930.5485656768999</v>
      </c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A36" s="39"/>
      <c r="B36" s="40"/>
      <c r="C36" s="41" t="s">
        <v>41</v>
      </c>
      <c r="D36" s="41" t="s">
        <v>1</v>
      </c>
      <c r="E36" s="42">
        <v>32146</v>
      </c>
      <c r="F36" s="43">
        <v>32</v>
      </c>
      <c r="G36" s="43" t="s">
        <v>289</v>
      </c>
      <c r="H36" s="44">
        <v>5.7870370370370376E-3</v>
      </c>
      <c r="I36" s="45">
        <v>4.4560185185185182E-2</v>
      </c>
      <c r="J36" s="45">
        <f>I36-H36</f>
        <v>3.8773148148148147E-2</v>
      </c>
      <c r="K36" s="41" t="s">
        <v>245</v>
      </c>
      <c r="L36" s="46">
        <f>((2-(J36/$U$1))*1000)</f>
        <v>997.00598802395211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A37" s="39">
        <v>7</v>
      </c>
      <c r="B37" s="48">
        <f>K37+L38</f>
        <v>1558.7988383678137</v>
      </c>
      <c r="C37" s="41" t="s">
        <v>42</v>
      </c>
      <c r="D37" s="41" t="s">
        <v>43</v>
      </c>
      <c r="E37" s="41" t="s">
        <v>1</v>
      </c>
      <c r="F37" s="53">
        <v>37</v>
      </c>
      <c r="G37" s="43" t="s">
        <v>290</v>
      </c>
      <c r="H37" s="41" t="s">
        <v>260</v>
      </c>
      <c r="I37" s="54">
        <v>8.398148148148149E-2</v>
      </c>
      <c r="J37" s="41" t="s">
        <v>251</v>
      </c>
      <c r="K37" s="46">
        <f>((2-(I37/$Y$1))*1000)</f>
        <v>775.56530543368194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A38" s="39"/>
      <c r="B38" s="40"/>
      <c r="C38" s="41" t="s">
        <v>44</v>
      </c>
      <c r="D38" s="41" t="s">
        <v>1</v>
      </c>
      <c r="E38" s="42">
        <v>30560</v>
      </c>
      <c r="F38" s="43">
        <v>37</v>
      </c>
      <c r="G38" s="43" t="s">
        <v>289</v>
      </c>
      <c r="H38" s="44">
        <v>1.0532407407407414E-2</v>
      </c>
      <c r="I38" s="45">
        <v>5.7569444444444444E-2</v>
      </c>
      <c r="J38" s="45">
        <f>I38-H38</f>
        <v>4.703703703703703E-2</v>
      </c>
      <c r="K38" s="41" t="s">
        <v>245</v>
      </c>
      <c r="L38" s="46">
        <f>((2-(J38/$U$1))*1000)</f>
        <v>783.23353293413174</v>
      </c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>
      <c r="A39" s="39">
        <v>8</v>
      </c>
      <c r="B39" s="48">
        <f>K39+L40</f>
        <v>1484.784926306447</v>
      </c>
      <c r="C39" s="41" t="s">
        <v>45</v>
      </c>
      <c r="D39" s="41" t="s">
        <v>46</v>
      </c>
      <c r="E39" s="41" t="s">
        <v>5</v>
      </c>
      <c r="F39" s="43">
        <v>34</v>
      </c>
      <c r="G39" s="43" t="s">
        <v>289</v>
      </c>
      <c r="H39" s="41" t="s">
        <v>252</v>
      </c>
      <c r="I39" s="49">
        <v>3.5381944444444445E-2</v>
      </c>
      <c r="J39" s="41" t="s">
        <v>240</v>
      </c>
      <c r="K39" s="46">
        <f>((2-(I39/$X$1))*1000)</f>
        <v>618.6172616357884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>
      <c r="A40" s="39"/>
      <c r="B40" s="40"/>
      <c r="C40" s="41" t="s">
        <v>47</v>
      </c>
      <c r="D40" s="41" t="s">
        <v>5</v>
      </c>
      <c r="E40" s="42">
        <v>31353</v>
      </c>
      <c r="F40" s="43">
        <v>34</v>
      </c>
      <c r="G40" s="43" t="s">
        <v>289</v>
      </c>
      <c r="H40" s="44">
        <v>1.006944444444445E-2</v>
      </c>
      <c r="I40" s="45">
        <v>5.3900462962962963E-2</v>
      </c>
      <c r="J40" s="45">
        <f>I40-H40</f>
        <v>4.3831018518518512E-2</v>
      </c>
      <c r="K40" s="41" t="s">
        <v>245</v>
      </c>
      <c r="L40" s="46">
        <f>((2-(J40/$U$1))*1000)</f>
        <v>866.16766467065861</v>
      </c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>
      <c r="A41" s="39"/>
      <c r="B41" s="39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>
      <c r="A42" s="39"/>
      <c r="B42" s="39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>
      <c r="A43" s="39"/>
      <c r="B43" s="39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>
      <c r="A44" s="39"/>
      <c r="B44" s="39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>
      <c r="A45" s="39">
        <v>3</v>
      </c>
      <c r="B45" s="48">
        <f>K45+Q46+L47+O48</f>
        <v>1762.2302100060201</v>
      </c>
      <c r="C45" s="41" t="s">
        <v>48</v>
      </c>
      <c r="D45" s="41" t="s">
        <v>31</v>
      </c>
      <c r="E45" s="41" t="s">
        <v>37</v>
      </c>
      <c r="F45" s="53">
        <v>28</v>
      </c>
      <c r="G45" s="43" t="s">
        <v>294</v>
      </c>
      <c r="H45" s="41"/>
      <c r="I45" s="54">
        <v>0.10606481481481482</v>
      </c>
      <c r="J45" s="41" t="s">
        <v>251</v>
      </c>
      <c r="K45" s="46">
        <f>((2-(I45/$Y$1))*1000)</f>
        <v>453.59433007087404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>
      <c r="A46" s="39"/>
      <c r="B46" s="39"/>
      <c r="C46" s="41" t="s">
        <v>49</v>
      </c>
      <c r="D46" s="41" t="s">
        <v>37</v>
      </c>
      <c r="E46" s="42">
        <v>33614</v>
      </c>
      <c r="F46" s="43">
        <v>28</v>
      </c>
      <c r="G46" s="43" t="s">
        <v>289</v>
      </c>
      <c r="H46" s="52">
        <v>0</v>
      </c>
      <c r="I46" s="52">
        <v>1.3032407407407407E-2</v>
      </c>
      <c r="J46" s="52">
        <f>I46-H46</f>
        <v>1.3032407407407407E-2</v>
      </c>
      <c r="K46" s="52">
        <v>5.8668981481481482E-2</v>
      </c>
      <c r="L46" s="52">
        <f>K46-I46</f>
        <v>4.5636574074074072E-2</v>
      </c>
      <c r="M46" s="52">
        <f>O46-L46-J46</f>
        <v>1.2812499999999999E-2</v>
      </c>
      <c r="N46" s="52">
        <v>7.1481481481481479E-2</v>
      </c>
      <c r="O46" s="52">
        <f>N46-H46</f>
        <v>7.1481481481481479E-2</v>
      </c>
      <c r="P46" s="41" t="s">
        <v>244</v>
      </c>
      <c r="Q46" s="46">
        <f>((2-(O46/$S$1))*1000)</f>
        <v>445.8983392048317</v>
      </c>
      <c r="R46" s="41"/>
      <c r="S46" s="41"/>
      <c r="T46" s="41"/>
      <c r="U46" s="41"/>
      <c r="V46" s="41"/>
      <c r="W46" s="41"/>
      <c r="X46" s="41"/>
      <c r="Y46" s="41"/>
      <c r="Z46" s="41"/>
    </row>
    <row r="47" spans="1:26">
      <c r="A47" s="39"/>
      <c r="B47" s="39"/>
      <c r="C47" s="41" t="s">
        <v>49</v>
      </c>
      <c r="D47" s="41" t="s">
        <v>37</v>
      </c>
      <c r="E47" s="42">
        <v>33614</v>
      </c>
      <c r="F47" s="43">
        <v>28</v>
      </c>
      <c r="G47" s="43" t="s">
        <v>294</v>
      </c>
      <c r="H47" s="44">
        <v>2.3148148148148151E-3</v>
      </c>
      <c r="I47" s="44">
        <v>0.11063657407407408</v>
      </c>
      <c r="J47" s="44">
        <f>I47-H47</f>
        <v>0.10832175925925927</v>
      </c>
      <c r="K47" s="41" t="s">
        <v>253</v>
      </c>
      <c r="L47" s="46">
        <f>((2-(J47/$V$1))*1000)</f>
        <v>676.61199095022619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>
      <c r="A48" s="39"/>
      <c r="B48" s="39"/>
      <c r="C48" s="41" t="s">
        <v>50</v>
      </c>
      <c r="D48" s="41" t="s">
        <v>1</v>
      </c>
      <c r="E48" s="41">
        <v>1992</v>
      </c>
      <c r="F48" s="41" t="s">
        <v>294</v>
      </c>
      <c r="G48" s="52">
        <v>4.7326388888888883E-2</v>
      </c>
      <c r="H48" s="52">
        <v>1.9791666666666668E-3</v>
      </c>
      <c r="I48" s="52">
        <f>G48+H48</f>
        <v>4.9305555555555547E-2</v>
      </c>
      <c r="J48" s="52">
        <v>0.15427083333333333</v>
      </c>
      <c r="K48" s="52">
        <v>4.6296296296296294E-5</v>
      </c>
      <c r="L48" s="52">
        <f>J48+K48</f>
        <v>0.15431712962962962</v>
      </c>
      <c r="M48" s="52">
        <f>L48-I48</f>
        <v>0.10501157407407408</v>
      </c>
      <c r="N48" s="41" t="s">
        <v>248</v>
      </c>
      <c r="O48" s="46">
        <f>((2-(M48/$Q$1))*1000)</f>
        <v>186.12554978008799</v>
      </c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>
      <c r="A49" s="39">
        <v>4</v>
      </c>
      <c r="B49" s="48">
        <f>K49+O50+R51</f>
        <v>1114.208351084136</v>
      </c>
      <c r="C49" s="41" t="s">
        <v>51</v>
      </c>
      <c r="D49" s="41" t="s">
        <v>25</v>
      </c>
      <c r="E49" s="41" t="s">
        <v>5</v>
      </c>
      <c r="F49" s="53">
        <v>56</v>
      </c>
      <c r="G49" s="43" t="s">
        <v>289</v>
      </c>
      <c r="H49" s="41"/>
      <c r="I49" s="54">
        <v>9.4733796296296302E-2</v>
      </c>
      <c r="J49" s="41" t="s">
        <v>251</v>
      </c>
      <c r="K49" s="46">
        <f>((2-(I49/$Y$1))*1000)</f>
        <v>618.79851501856217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>
      <c r="A50" s="39"/>
      <c r="B50" s="39"/>
      <c r="C50" s="41" t="s">
        <v>52</v>
      </c>
      <c r="D50" s="41" t="s">
        <v>5</v>
      </c>
      <c r="E50" s="41">
        <v>1964</v>
      </c>
      <c r="F50" s="41" t="s">
        <v>289</v>
      </c>
      <c r="G50" s="52">
        <v>4.7326388888888883E-2</v>
      </c>
      <c r="H50" s="52">
        <v>6.5972222222222213E-4</v>
      </c>
      <c r="I50" s="52">
        <f>G50+H50</f>
        <v>4.7986111111111104E-2</v>
      </c>
      <c r="J50" s="52">
        <v>0.16790509259259259</v>
      </c>
      <c r="K50" s="52">
        <v>1.7361111111111112E-4</v>
      </c>
      <c r="L50" s="52">
        <f>J50+K50</f>
        <v>0.1680787037037037</v>
      </c>
      <c r="M50" s="52">
        <f>L50-I50</f>
        <v>0.1200925925925926</v>
      </c>
      <c r="N50" s="41" t="s">
        <v>248</v>
      </c>
      <c r="O50" s="46">
        <v>20</v>
      </c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>
      <c r="A51" s="39"/>
      <c r="B51" s="40"/>
      <c r="C51" s="52" t="s">
        <v>52</v>
      </c>
      <c r="D51" s="52" t="s">
        <v>5</v>
      </c>
      <c r="E51" s="42">
        <v>23481</v>
      </c>
      <c r="F51" s="57">
        <v>56</v>
      </c>
      <c r="G51" s="44" t="s">
        <v>289</v>
      </c>
      <c r="H51" s="52">
        <v>7.9861111111111122E-3</v>
      </c>
      <c r="I51" s="52">
        <v>1.9027777777777779E-2</v>
      </c>
      <c r="J51" s="52">
        <f>I51-H51</f>
        <v>1.1041666666666667E-2</v>
      </c>
      <c r="K51" s="52">
        <v>0.50069444444444444</v>
      </c>
      <c r="L51" s="52">
        <v>0.58333333333333337</v>
      </c>
      <c r="M51" s="52">
        <f>L51-K51</f>
        <v>8.2638888888888928E-2</v>
      </c>
      <c r="N51" s="52">
        <f>P51-M51-J51</f>
        <v>2.472222222222218E-2</v>
      </c>
      <c r="O51" s="52">
        <v>0.12638888888888888</v>
      </c>
      <c r="P51" s="52">
        <f>O51-H51</f>
        <v>0.11840277777777777</v>
      </c>
      <c r="Q51" s="41" t="s">
        <v>249</v>
      </c>
      <c r="R51" s="46">
        <f>((2-(P51/$T$1))*1000)</f>
        <v>475.40983606557387</v>
      </c>
      <c r="S51" s="41"/>
      <c r="T51" s="41"/>
      <c r="U51" s="41"/>
      <c r="V51" s="41"/>
      <c r="W51" s="41"/>
      <c r="X51" s="41"/>
      <c r="Y51" s="41"/>
      <c r="Z51" s="41"/>
    </row>
    <row r="52" spans="1:26">
      <c r="A52" s="39">
        <v>2</v>
      </c>
      <c r="B52" s="48">
        <f>R52+L53</f>
        <v>1781.0730253353204</v>
      </c>
      <c r="C52" s="52" t="s">
        <v>53</v>
      </c>
      <c r="D52" s="52" t="s">
        <v>1</v>
      </c>
      <c r="E52" s="42">
        <v>28998</v>
      </c>
      <c r="F52" s="57">
        <v>41</v>
      </c>
      <c r="G52" s="44" t="s">
        <v>291</v>
      </c>
      <c r="H52" s="52">
        <v>1.2152777777777778E-2</v>
      </c>
      <c r="I52" s="52">
        <v>2.6562499999999999E-2</v>
      </c>
      <c r="J52" s="52">
        <f>I52-H52</f>
        <v>1.4409722222222221E-2</v>
      </c>
      <c r="K52" s="52">
        <v>0.5083333333333333</v>
      </c>
      <c r="L52" s="52">
        <v>0.57222222222222219</v>
      </c>
      <c r="M52" s="52">
        <f>L52-K52</f>
        <v>6.3888888888888884E-2</v>
      </c>
      <c r="N52" s="52">
        <f>P52-M52-J52</f>
        <v>1.6365740740740757E-2</v>
      </c>
      <c r="O52" s="52">
        <v>0.10681712962962964</v>
      </c>
      <c r="P52" s="52">
        <f>O52-H52</f>
        <v>9.4664351851851861E-2</v>
      </c>
      <c r="Q52" s="41" t="s">
        <v>249</v>
      </c>
      <c r="R52" s="46">
        <f>((2-(P52/$T$1))*1000)</f>
        <v>781.07302533532038</v>
      </c>
      <c r="S52" s="41"/>
      <c r="T52" s="41"/>
      <c r="U52" s="41"/>
      <c r="V52" s="41"/>
      <c r="W52" s="41"/>
      <c r="X52" s="41"/>
      <c r="Y52" s="41"/>
      <c r="Z52" s="41"/>
    </row>
    <row r="53" spans="1:26">
      <c r="A53" s="39"/>
      <c r="B53" s="39"/>
      <c r="C53" s="41" t="s">
        <v>53</v>
      </c>
      <c r="D53" s="41" t="s">
        <v>1</v>
      </c>
      <c r="E53" s="42"/>
      <c r="F53" s="43">
        <v>41</v>
      </c>
      <c r="G53" s="43" t="s">
        <v>291</v>
      </c>
      <c r="H53" s="44">
        <v>1.8518518518518517E-3</v>
      </c>
      <c r="I53" s="54">
        <v>0.11597222222222221</v>
      </c>
      <c r="J53" s="52">
        <f>I53-H53</f>
        <v>0.11412037037037036</v>
      </c>
      <c r="K53" s="41" t="s">
        <v>258</v>
      </c>
      <c r="L53" s="41">
        <f>((2-(J53/$W$1))*1000)</f>
        <v>1000</v>
      </c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>
      <c r="A54" s="39">
        <v>1</v>
      </c>
      <c r="B54" s="48">
        <f>K54+L55</f>
        <v>1839.3665158371041</v>
      </c>
      <c r="C54" s="41" t="s">
        <v>54</v>
      </c>
      <c r="D54" s="41" t="s">
        <v>55</v>
      </c>
      <c r="E54" s="41" t="s">
        <v>1</v>
      </c>
      <c r="F54" s="53">
        <v>48</v>
      </c>
      <c r="G54" s="43" t="s">
        <v>291</v>
      </c>
      <c r="H54" s="41" t="s">
        <v>296</v>
      </c>
      <c r="I54" s="54">
        <v>6.8587962962962962E-2</v>
      </c>
      <c r="J54" s="41" t="s">
        <v>251</v>
      </c>
      <c r="K54" s="41">
        <f>((2-(I54/$Y$1))*1000)</f>
        <v>1000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>
      <c r="A55" s="39"/>
      <c r="B55" s="39"/>
      <c r="C55" s="41" t="s">
        <v>56</v>
      </c>
      <c r="D55" s="41" t="s">
        <v>1</v>
      </c>
      <c r="E55" s="42">
        <v>26557</v>
      </c>
      <c r="F55" s="43">
        <v>48</v>
      </c>
      <c r="G55" s="43" t="s">
        <v>291</v>
      </c>
      <c r="H55" s="44">
        <v>5.4398148148148149E-3</v>
      </c>
      <c r="I55" s="44">
        <v>0.10043981481481483</v>
      </c>
      <c r="J55" s="44">
        <f>I55-H55</f>
        <v>9.5000000000000015E-2</v>
      </c>
      <c r="K55" s="41" t="s">
        <v>253</v>
      </c>
      <c r="L55" s="46">
        <f>((2-(J55/$V$1))*1000)</f>
        <v>839.36651583710398</v>
      </c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>
      <c r="A56" s="39">
        <v>5</v>
      </c>
      <c r="B56" s="48">
        <f>O56+R57</f>
        <v>880.70226454872591</v>
      </c>
      <c r="C56" s="41" t="s">
        <v>57</v>
      </c>
      <c r="D56" s="41" t="s">
        <v>1</v>
      </c>
      <c r="E56" s="41">
        <v>1981</v>
      </c>
      <c r="F56" s="41" t="s">
        <v>290</v>
      </c>
      <c r="G56" s="52">
        <v>4.5231481481481484E-2</v>
      </c>
      <c r="H56" s="52">
        <v>1.2037037037037038E-3</v>
      </c>
      <c r="I56" s="52">
        <f>G56+H56</f>
        <v>4.643518518518519E-2</v>
      </c>
      <c r="J56" s="52">
        <v>0.1267824074074074</v>
      </c>
      <c r="K56" s="52">
        <v>6.9444444444444444E-5</v>
      </c>
      <c r="L56" s="52">
        <f>J56+K56</f>
        <v>0.12685185185185185</v>
      </c>
      <c r="M56" s="52">
        <f>L56-I56</f>
        <v>8.0416666666666664E-2</v>
      </c>
      <c r="N56" s="41" t="s">
        <v>248</v>
      </c>
      <c r="O56" s="46">
        <f>((2-(M56/$Q$1))*1000)</f>
        <v>610.955617752899</v>
      </c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>
      <c r="A57" s="39"/>
      <c r="B57" s="40"/>
      <c r="C57" s="52" t="s">
        <v>58</v>
      </c>
      <c r="D57" s="52" t="s">
        <v>1</v>
      </c>
      <c r="E57" s="42">
        <v>29878</v>
      </c>
      <c r="F57" s="57">
        <v>38</v>
      </c>
      <c r="G57" s="44" t="s">
        <v>290</v>
      </c>
      <c r="H57" s="52">
        <v>9.3749999999999997E-3</v>
      </c>
      <c r="I57" s="52">
        <v>1.9467592592592595E-2</v>
      </c>
      <c r="J57" s="52">
        <f>I57-H57</f>
        <v>1.0092592592592596E-2</v>
      </c>
      <c r="K57" s="52">
        <v>0.50138888888888888</v>
      </c>
      <c r="L57" s="52">
        <v>0.60069444444444442</v>
      </c>
      <c r="M57" s="52">
        <f>L57-K57</f>
        <v>9.9305555555555536E-2</v>
      </c>
      <c r="N57" s="52">
        <f>P57-M57-J57</f>
        <v>2.4976851851851889E-2</v>
      </c>
      <c r="O57" s="52">
        <v>0.14375000000000002</v>
      </c>
      <c r="P57" s="52">
        <f>O57-H57</f>
        <v>0.13437500000000002</v>
      </c>
      <c r="Q57" s="41" t="s">
        <v>249</v>
      </c>
      <c r="R57" s="46">
        <f>((2-(P57/$T$1))*1000)</f>
        <v>269.74664679582696</v>
      </c>
      <c r="S57" s="41"/>
      <c r="T57" s="41"/>
      <c r="U57" s="41"/>
      <c r="V57" s="41"/>
      <c r="W57" s="41"/>
      <c r="X57" s="41"/>
      <c r="Y57" s="41"/>
      <c r="Z57" s="41"/>
    </row>
    <row r="58" spans="1:26">
      <c r="A58" s="39"/>
      <c r="B58" s="39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>
      <c r="A59" s="39"/>
      <c r="B59" s="39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>
      <c r="A60" s="39"/>
      <c r="B60" s="39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>
      <c r="A61" s="39"/>
      <c r="B61" s="39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>
      <c r="A62" s="39">
        <v>1</v>
      </c>
      <c r="B62" s="48">
        <f>K62+L63</f>
        <v>1738.1490485112183</v>
      </c>
      <c r="C62" s="50" t="s">
        <v>59</v>
      </c>
      <c r="D62" s="50" t="s">
        <v>60</v>
      </c>
      <c r="E62" s="50" t="s">
        <v>1</v>
      </c>
      <c r="F62" s="58">
        <v>58</v>
      </c>
      <c r="G62" s="43" t="s">
        <v>289</v>
      </c>
      <c r="H62" s="41"/>
      <c r="I62" s="54">
        <v>0.16613425925925926</v>
      </c>
      <c r="J62" s="41" t="s">
        <v>257</v>
      </c>
      <c r="K62" s="46">
        <f>((2-(I62/$Z$1))*1000)</f>
        <v>904.27480916030549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>
      <c r="A63" s="39"/>
      <c r="B63" s="39"/>
      <c r="C63" s="41" t="s">
        <v>61</v>
      </c>
      <c r="D63" s="41" t="s">
        <v>1</v>
      </c>
      <c r="E63" s="42"/>
      <c r="F63" s="43">
        <v>58</v>
      </c>
      <c r="G63" s="43" t="s">
        <v>289</v>
      </c>
      <c r="H63" s="44">
        <v>1.736111111111111E-3</v>
      </c>
      <c r="I63" s="54">
        <v>0.1348148148148148</v>
      </c>
      <c r="J63" s="52">
        <f>I63-H63</f>
        <v>0.1330787037037037</v>
      </c>
      <c r="K63" s="41" t="s">
        <v>258</v>
      </c>
      <c r="L63" s="46">
        <f>((2-(J63/$W$1))*1000)</f>
        <v>833.87423935091283</v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2020-11-02T13:00:46Z</dcterms:created>
  <dcterms:modified xsi:type="dcterms:W3CDTF">2020-11-04T18:05:35Z</dcterms:modified>
</cp:coreProperties>
</file>